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Users\korisnik\Documents\PLAN\Plan 2025-2027\Za web\Poslala 10.1.2025\"/>
    </mc:Choice>
  </mc:AlternateContent>
  <xr:revisionPtr revIDLastSave="0" documentId="13_ncr:1_{71F59189-FC34-43DC-A9DC-3FE030F9E434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1781-PM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" l="1"/>
  <c r="G33" i="2"/>
  <c r="E33" i="2"/>
  <c r="F154" i="2" l="1"/>
  <c r="G154" i="2"/>
  <c r="E154" i="2"/>
  <c r="E153" i="2" s="1"/>
  <c r="F155" i="2"/>
  <c r="G155" i="2"/>
  <c r="E155" i="2"/>
  <c r="F158" i="2"/>
  <c r="G158" i="2"/>
  <c r="E158" i="2"/>
  <c r="D158" i="2"/>
  <c r="C158" i="2"/>
  <c r="G153" i="2"/>
  <c r="F153" i="2"/>
  <c r="D153" i="2"/>
  <c r="C153" i="2"/>
  <c r="F146" i="2"/>
  <c r="G146" i="2"/>
  <c r="E146" i="2"/>
  <c r="F114" i="2"/>
  <c r="G114" i="2"/>
  <c r="F115" i="2"/>
  <c r="E114" i="2"/>
  <c r="E115" i="2"/>
  <c r="F116" i="2"/>
  <c r="F120" i="2"/>
  <c r="G120" i="2"/>
  <c r="E120" i="2"/>
  <c r="G150" i="2"/>
  <c r="F150" i="2"/>
  <c r="E150" i="2"/>
  <c r="G151" i="2"/>
  <c r="F151" i="2"/>
  <c r="E151" i="2"/>
  <c r="D149" i="2"/>
  <c r="C149" i="2"/>
  <c r="G149" i="2"/>
  <c r="F149" i="2"/>
  <c r="E149" i="2"/>
  <c r="F137" i="2"/>
  <c r="G137" i="2"/>
  <c r="E137" i="2"/>
  <c r="F138" i="2"/>
  <c r="G138" i="2"/>
  <c r="E138" i="2"/>
  <c r="F141" i="2"/>
  <c r="G141" i="2"/>
  <c r="E141" i="2"/>
  <c r="G124" i="2"/>
  <c r="F125" i="2"/>
  <c r="G125" i="2"/>
  <c r="F24" i="2"/>
  <c r="G24" i="2"/>
  <c r="E24" i="2"/>
  <c r="F88" i="2"/>
  <c r="G88" i="2"/>
  <c r="E88" i="2"/>
  <c r="F71" i="2"/>
  <c r="G71" i="2"/>
  <c r="E71" i="2"/>
  <c r="F52" i="2"/>
  <c r="G52" i="2"/>
  <c r="E52" i="2"/>
  <c r="F58" i="2"/>
  <c r="G58" i="2"/>
  <c r="E58" i="2"/>
  <c r="F53" i="2"/>
  <c r="G53" i="2"/>
  <c r="E53" i="2"/>
  <c r="F16" i="2" l="1"/>
  <c r="G16" i="2"/>
  <c r="E16" i="2"/>
  <c r="G11" i="2"/>
  <c r="F11" i="2"/>
  <c r="E11" i="2"/>
  <c r="D24" i="2"/>
  <c r="C29" i="2"/>
  <c r="E29" i="2"/>
  <c r="F29" i="2"/>
  <c r="G29" i="2"/>
  <c r="D29" i="2"/>
  <c r="D123" i="2" l="1"/>
  <c r="D120" i="2"/>
  <c r="D115" i="2"/>
  <c r="D114" i="2"/>
  <c r="D91" i="2"/>
  <c r="D88" i="2"/>
  <c r="D81" i="2"/>
  <c r="D51" i="2"/>
  <c r="D40" i="2"/>
  <c r="D25" i="2"/>
  <c r="D15" i="2"/>
  <c r="D10" i="2"/>
  <c r="D107" i="2"/>
  <c r="C107" i="2"/>
  <c r="C18" i="2" l="1"/>
  <c r="C121" i="2" l="1"/>
  <c r="C120" i="2"/>
  <c r="D49" i="2"/>
  <c r="D44" i="2" s="1"/>
  <c r="D23" i="2" s="1"/>
  <c r="E49" i="2"/>
  <c r="F49" i="2"/>
  <c r="G49" i="2"/>
  <c r="C49" i="2"/>
  <c r="C45" i="2"/>
  <c r="C44" i="2" s="1"/>
  <c r="D141" i="2"/>
  <c r="C141" i="2"/>
  <c r="G116" i="2"/>
  <c r="E116" i="2"/>
  <c r="D116" i="2"/>
  <c r="C116" i="2"/>
  <c r="D82" i="2"/>
  <c r="E82" i="2"/>
  <c r="F82" i="2"/>
  <c r="G82" i="2"/>
  <c r="C82" i="2"/>
  <c r="D86" i="2"/>
  <c r="E86" i="2"/>
  <c r="F86" i="2"/>
  <c r="G86" i="2"/>
  <c r="C86" i="2"/>
  <c r="D34" i="2"/>
  <c r="E34" i="2"/>
  <c r="F34" i="2"/>
  <c r="G34" i="2"/>
  <c r="C34" i="2"/>
  <c r="D72" i="2"/>
  <c r="E72" i="2"/>
  <c r="F72" i="2"/>
  <c r="G72" i="2"/>
  <c r="C72" i="2"/>
  <c r="D62" i="2"/>
  <c r="E62" i="2"/>
  <c r="F62" i="2"/>
  <c r="G62" i="2"/>
  <c r="C62" i="2"/>
  <c r="D58" i="2"/>
  <c r="C58" i="2"/>
  <c r="D45" i="2"/>
  <c r="E45" i="2"/>
  <c r="E44" i="2" s="1"/>
  <c r="F45" i="2"/>
  <c r="F44" i="2" s="1"/>
  <c r="G45" i="2"/>
  <c r="G44" i="2" l="1"/>
  <c r="C81" i="2"/>
  <c r="E121" i="2" l="1"/>
  <c r="F121" i="2"/>
  <c r="G121" i="2"/>
  <c r="E118" i="2"/>
  <c r="F118" i="2"/>
  <c r="G118" i="2"/>
  <c r="D121" i="2"/>
  <c r="D118" i="2"/>
  <c r="D147" i="2"/>
  <c r="D146" i="2" s="1"/>
  <c r="E147" i="2"/>
  <c r="F147" i="2"/>
  <c r="G147" i="2"/>
  <c r="C147" i="2"/>
  <c r="C146" i="2" s="1"/>
  <c r="D138" i="2"/>
  <c r="C138" i="2"/>
  <c r="D134" i="2"/>
  <c r="E134" i="2"/>
  <c r="F134" i="2"/>
  <c r="G134" i="2"/>
  <c r="C134" i="2"/>
  <c r="C133" i="2" s="1"/>
  <c r="D128" i="2"/>
  <c r="E128" i="2"/>
  <c r="E124" i="2" s="1"/>
  <c r="F128" i="2"/>
  <c r="F124" i="2" s="1"/>
  <c r="G128" i="2"/>
  <c r="C128" i="2"/>
  <c r="D125" i="2"/>
  <c r="E125" i="2"/>
  <c r="C125" i="2"/>
  <c r="C118" i="2"/>
  <c r="C115" i="2" s="1"/>
  <c r="C114" i="2" s="1"/>
  <c r="D112" i="2"/>
  <c r="E112" i="2"/>
  <c r="E107" i="2" s="1"/>
  <c r="F112" i="2"/>
  <c r="G112" i="2"/>
  <c r="C112" i="2"/>
  <c r="D110" i="2"/>
  <c r="E110" i="2"/>
  <c r="F110" i="2"/>
  <c r="G110" i="2"/>
  <c r="C110" i="2"/>
  <c r="D104" i="2"/>
  <c r="E104" i="2"/>
  <c r="F104" i="2"/>
  <c r="G104" i="2"/>
  <c r="C104" i="2"/>
  <c r="D101" i="2"/>
  <c r="E101" i="2"/>
  <c r="F101" i="2"/>
  <c r="G101" i="2"/>
  <c r="C101" i="2"/>
  <c r="D97" i="2"/>
  <c r="E97" i="2"/>
  <c r="F97" i="2"/>
  <c r="G97" i="2"/>
  <c r="C97" i="2"/>
  <c r="D93" i="2"/>
  <c r="E93" i="2"/>
  <c r="F93" i="2"/>
  <c r="G93" i="2"/>
  <c r="C93" i="2"/>
  <c r="C89" i="2"/>
  <c r="C88" i="2" s="1"/>
  <c r="D89" i="2"/>
  <c r="E89" i="2"/>
  <c r="F89" i="2"/>
  <c r="G89" i="2"/>
  <c r="D77" i="2"/>
  <c r="E77" i="2"/>
  <c r="F77" i="2"/>
  <c r="G77" i="2"/>
  <c r="C77" i="2"/>
  <c r="D67" i="2"/>
  <c r="E67" i="2"/>
  <c r="F67" i="2"/>
  <c r="G67" i="2"/>
  <c r="C67" i="2"/>
  <c r="D53" i="2"/>
  <c r="C53" i="2"/>
  <c r="E40" i="2"/>
  <c r="F40" i="2"/>
  <c r="G40" i="2"/>
  <c r="C40" i="2"/>
  <c r="E25" i="2"/>
  <c r="F25" i="2"/>
  <c r="G25" i="2"/>
  <c r="C25" i="2"/>
  <c r="D20" i="2"/>
  <c r="E20" i="2"/>
  <c r="F20" i="2"/>
  <c r="G20" i="2"/>
  <c r="C20" i="2"/>
  <c r="D17" i="2"/>
  <c r="E17" i="2"/>
  <c r="F17" i="2"/>
  <c r="G17" i="2"/>
  <c r="C17" i="2"/>
  <c r="D12" i="2"/>
  <c r="E12" i="2"/>
  <c r="F12" i="2"/>
  <c r="G12" i="2"/>
  <c r="C12" i="2"/>
  <c r="C16" i="2" l="1"/>
  <c r="C15" i="2" s="1"/>
  <c r="C71" i="2"/>
  <c r="C52" i="2"/>
  <c r="C124" i="2"/>
  <c r="C123" i="2" s="1"/>
  <c r="C137" i="2"/>
  <c r="C136" i="2" s="1"/>
  <c r="C100" i="2"/>
  <c r="C92" i="2"/>
  <c r="C109" i="2"/>
  <c r="C24" i="2"/>
  <c r="C61" i="2"/>
  <c r="C33" i="2"/>
  <c r="D145" i="2"/>
  <c r="E145" i="2"/>
  <c r="F145" i="2"/>
  <c r="G145" i="2"/>
  <c r="C145" i="2"/>
  <c r="C132" i="2"/>
  <c r="E10" i="2"/>
  <c r="F10" i="2"/>
  <c r="G10" i="2"/>
  <c r="C51" i="2" l="1"/>
  <c r="C91" i="2"/>
  <c r="C23" i="2"/>
  <c r="G132" i="2"/>
  <c r="G123" i="2"/>
  <c r="G109" i="2"/>
  <c r="G108" i="2" s="1"/>
  <c r="G107" i="2" s="1"/>
  <c r="E136" i="2"/>
  <c r="D137" i="2"/>
  <c r="D136" i="2" s="1"/>
  <c r="D9" i="2" s="1"/>
  <c r="E132" i="2"/>
  <c r="F132" i="2"/>
  <c r="D133" i="2"/>
  <c r="D132" i="2" s="1"/>
  <c r="E123" i="2"/>
  <c r="F107" i="2"/>
  <c r="D109" i="2"/>
  <c r="G91" i="2" l="1"/>
  <c r="E91" i="2"/>
  <c r="F123" i="2"/>
  <c r="F51" i="2"/>
  <c r="F91" i="2"/>
  <c r="D100" i="2"/>
  <c r="F136" i="2"/>
  <c r="G136" i="2"/>
  <c r="G15" i="2"/>
  <c r="F23" i="2"/>
  <c r="E23" i="2"/>
  <c r="E9" i="2" s="1"/>
  <c r="E15" i="2"/>
  <c r="F15" i="2"/>
  <c r="F9" i="2" l="1"/>
  <c r="E51" i="2"/>
  <c r="G51" i="2"/>
  <c r="G23" i="2"/>
  <c r="G9" i="2" l="1"/>
  <c r="C11" i="2"/>
  <c r="C10" i="2" s="1"/>
  <c r="C9" i="2" s="1"/>
</calcChain>
</file>

<file path=xl/sharedStrings.xml><?xml version="1.0" encoding="utf-8"?>
<sst xmlns="http://schemas.openxmlformats.org/spreadsheetml/2006/main" count="272" uniqueCount="78">
  <si>
    <t/>
  </si>
  <si>
    <t>080</t>
  </si>
  <si>
    <t>MINISTARSTVO ZNANOSTI I OBRAZOVANJA</t>
  </si>
  <si>
    <t>3701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</si>
  <si>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</si>
  <si>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</si>
  <si>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</si>
  <si>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</si>
  <si>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</si>
  <si>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</si>
  <si>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</si>
  <si>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</si>
  <si>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</si>
  <si>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</si>
  <si>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</si>
  <si>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</si>
  <si>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</si>
  <si>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</si>
  <si>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Rashodi za dodatna ulaganja na nefinancijskoj imovini</t>
  </si>
  <si>
    <t>Pomoći dane u inozemstvo i unutar općeg proračuna</t>
  </si>
  <si>
    <t>41</t>
  </si>
  <si>
    <t>Rashodi za nabavu neproizvedene dugotrajne imovine</t>
  </si>
  <si>
    <t>OBNOVA INFRASTRUKTURE I OPREME U PODRUČJU OBRAZOVANJA OŠTEĆENE POTRESOM</t>
  </si>
  <si>
    <t>PRAVOMOĆNE SUDSKE PRESUDE</t>
  </si>
  <si>
    <t>VISOKO OBRAZOVANJE</t>
  </si>
  <si>
    <t>OP KONKURENTNOST I KOHEZIJA 2014.-2020., PRIORITET 1, 9 i 10</t>
  </si>
  <si>
    <t>08006</t>
  </si>
  <si>
    <t>Sveučilišta i veleučilišta u Republici Hrvatskoj</t>
  </si>
  <si>
    <t>A621001</t>
  </si>
  <si>
    <t>REDOVNA DJELATNOST SVEUČILIŠTA U ZAGREBU</t>
  </si>
  <si>
    <t>A621038</t>
  </si>
  <si>
    <t>A621181</t>
  </si>
  <si>
    <t>A622122</t>
  </si>
  <si>
    <t>PROGRAMSKO FINANCIRANJE JAVNIH VISOKIH UČILIŠTA</t>
  </si>
  <si>
    <t>43</t>
  </si>
  <si>
    <t>A679078</t>
  </si>
  <si>
    <t>EU PROJEKTI SVEUČILIŠTA U ZAGREBU (IZ EVIDENCIJSKIH PRIHODA)</t>
  </si>
  <si>
    <t>A679088</t>
  </si>
  <si>
    <t>REDOVNA DJELATNOST SVEUČILIŠTA U ZAGREBU (IZ EVIDENCIJSKIH PRIHODA)</t>
  </si>
  <si>
    <t>51</t>
  </si>
  <si>
    <t>K679084</t>
  </si>
  <si>
    <t>K679116</t>
  </si>
  <si>
    <t>K679119</t>
  </si>
  <si>
    <t>K679122</t>
  </si>
  <si>
    <t>RAZVOJ MREŽE SEIZMOLOŠKIH PODATAKA (C6.1.R4-I1)</t>
  </si>
  <si>
    <t>A622012</t>
  </si>
  <si>
    <t>REDOVNA DJELATNOST SEIZMOLOŠKE SLUŽBE</t>
  </si>
  <si>
    <t>II. POSEBNI DIO</t>
  </si>
  <si>
    <t>Projekcija 
za 2025.</t>
  </si>
  <si>
    <t>11</t>
  </si>
  <si>
    <t>Opći prihodi i primici</t>
  </si>
  <si>
    <t>Pomoći EU</t>
  </si>
  <si>
    <t>Ostali prihodi za posebne namjene</t>
  </si>
  <si>
    <t>12</t>
  </si>
  <si>
    <t>Sredstva učešća za pomoći</t>
  </si>
  <si>
    <t>52</t>
  </si>
  <si>
    <t>Ostale pomoći</t>
  </si>
  <si>
    <t>581</t>
  </si>
  <si>
    <t>Mehanizam za oporavak i otpornost</t>
  </si>
  <si>
    <t>5761</t>
  </si>
  <si>
    <t>Fond solidarnosti Europske unije – potre</t>
  </si>
  <si>
    <t>563</t>
  </si>
  <si>
    <t>Europski fond za regionalni razvoj (EFRR</t>
  </si>
  <si>
    <t>Vlastiti prihodi</t>
  </si>
  <si>
    <t>61</t>
  </si>
  <si>
    <t>Donacije</t>
  </si>
  <si>
    <t>Prihodi od nefin. imovine i nadoknade št</t>
  </si>
  <si>
    <t>OBNOVA ZGRADA OŠTEĆENIH U POTRESU S ENERGETSKOM OBNOVOM - NPOO</t>
  </si>
  <si>
    <t>PROGRAMI VJEŽBAONICA VSOKIH UČILIŠTA</t>
  </si>
  <si>
    <t>Projekcija 
za 2026.</t>
  </si>
  <si>
    <t>1781SVEUČILIŠTE U ZAGREBU  PRIRODOSLOVNO-MATEMATIČKI FAKULTET</t>
  </si>
  <si>
    <t>Izvršenje
2023.</t>
  </si>
  <si>
    <t>Tekući Plan za 2024.</t>
  </si>
  <si>
    <t>Projekcija 
za 2027.</t>
  </si>
  <si>
    <t>Namjenski primitak NPOO</t>
  </si>
  <si>
    <t>K679129</t>
  </si>
  <si>
    <t>STVARANJE OKVIRA ZA PRIVLAČENJE STUDENATA</t>
  </si>
  <si>
    <t>NOVA AKTIVNOST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</si>
</sst>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name val="Calibri"/>
      <family val="2"/>
      <charset val="238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97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20" fillId="0" borderId="0" xfId="0" applyFont="1"/>
    <xf numFmtId="0" fontId="19" fillId="46" borderId="8" xfId="46" quotePrefix="1" applyFont="1" applyFill="1" applyBorder="1" applyAlignment="1">
      <alignment horizontal="left" vertical="center" indent="3"/>
    </xf>
    <xf numFmtId="0" fontId="19" fillId="46" borderId="21" xfId="46" quotePrefix="1" applyFont="1" applyFill="1" applyBorder="1">
      <alignment horizontal="left" vertical="center" indent="1"/>
    </xf>
    <xf numFmtId="0" fontId="19" fillId="46" borderId="1" xfId="46" quotePrefix="1" applyFont="1" applyFill="1" applyAlignment="1">
      <alignment horizontal="left" vertical="center" indent="3"/>
    </xf>
    <xf numFmtId="0" fontId="19" fillId="46" borderId="22" xfId="46" quotePrefix="1" applyFont="1" applyFill="1" applyBorder="1">
      <alignment horizontal="left" vertical="center" indent="1"/>
    </xf>
    <xf numFmtId="0" fontId="27" fillId="46" borderId="7" xfId="48" quotePrefix="1" applyFont="1" applyFill="1" applyBorder="1" applyAlignment="1">
      <alignment horizontal="left" vertical="center" indent="4"/>
    </xf>
    <xf numFmtId="0" fontId="27" fillId="46" borderId="23" xfId="48" quotePrefix="1" applyFont="1" applyFill="1" applyBorder="1">
      <alignment horizontal="left" vertical="center" indent="1"/>
    </xf>
    <xf numFmtId="0" fontId="5" fillId="47" borderId="18" xfId="50" quotePrefix="1" applyFill="1" applyBorder="1" applyAlignment="1">
      <alignment horizontal="left" vertical="center" indent="7"/>
    </xf>
    <xf numFmtId="0" fontId="5" fillId="47" borderId="8" xfId="50" quotePrefix="1" applyFill="1" applyBorder="1">
      <alignment horizontal="left" vertical="center" indent="1"/>
    </xf>
    <xf numFmtId="0" fontId="5" fillId="47" borderId="9" xfId="50" quotePrefix="1" applyFill="1" applyBorder="1" applyAlignment="1">
      <alignment horizontal="left" vertical="center" indent="7"/>
    </xf>
    <xf numFmtId="0" fontId="5" fillId="47" borderId="10" xfId="50" quotePrefix="1" applyFill="1" applyBorder="1">
      <alignment horizontal="left" vertical="center" indent="1"/>
    </xf>
    <xf numFmtId="0" fontId="5" fillId="47" borderId="11" xfId="50" quotePrefix="1" applyFill="1" applyBorder="1" applyAlignment="1">
      <alignment horizontal="left" vertical="center" indent="7"/>
    </xf>
    <xf numFmtId="0" fontId="5" fillId="47" borderId="1" xfId="50" quotePrefix="1" applyFill="1">
      <alignment horizontal="left" vertical="center" indent="1"/>
    </xf>
    <xf numFmtId="0" fontId="5" fillId="47" borderId="11" xfId="50" quotePrefix="1" applyFill="1" applyBorder="1" applyAlignment="1">
      <alignment horizontal="left" vertical="center" indent="8"/>
    </xf>
    <xf numFmtId="0" fontId="5" fillId="47" borderId="8" xfId="50" quotePrefix="1" applyFill="1" applyBorder="1" applyAlignment="1">
      <alignment horizontal="left" vertical="center" indent="7"/>
    </xf>
    <xf numFmtId="0" fontId="5" fillId="47" borderId="18" xfId="50" quotePrefix="1" applyFill="1" applyBorder="1" applyAlignment="1">
      <alignment horizontal="left" vertical="center" indent="9"/>
    </xf>
    <xf numFmtId="0" fontId="19" fillId="48" borderId="19" xfId="28" quotePrefix="1" applyNumberFormat="1" applyFont="1" applyFill="1" applyBorder="1">
      <alignment horizontal="left" vertical="center" indent="1"/>
    </xf>
    <xf numFmtId="0" fontId="19" fillId="48" borderId="20" xfId="28" quotePrefix="1" applyNumberFormat="1" applyFont="1" applyFill="1" applyBorder="1">
      <alignment horizontal="left" vertical="center" indent="1"/>
    </xf>
    <xf numFmtId="0" fontId="5" fillId="48" borderId="19" xfId="50" quotePrefix="1" applyFill="1" applyBorder="1" applyAlignment="1">
      <alignment horizontal="left" vertical="center" indent="5"/>
    </xf>
    <xf numFmtId="0" fontId="5" fillId="48" borderId="20" xfId="50" quotePrefix="1" applyFill="1" applyBorder="1">
      <alignment horizontal="left" vertical="center" indent="1"/>
    </xf>
    <xf numFmtId="0" fontId="5" fillId="46" borderId="11" xfId="50" quotePrefix="1" applyFill="1" applyBorder="1" applyAlignment="1">
      <alignment horizontal="left" vertical="center" indent="8"/>
    </xf>
    <xf numFmtId="0" fontId="5" fillId="46" borderId="1" xfId="50" quotePrefix="1" applyFill="1">
      <alignment horizontal="left" vertical="center" indent="1"/>
    </xf>
    <xf numFmtId="0" fontId="5" fillId="46" borderId="1" xfId="50" quotePrefix="1" applyFill="1" applyAlignment="1">
      <alignment horizontal="left" vertical="center" indent="8"/>
    </xf>
    <xf numFmtId="0" fontId="5" fillId="0" borderId="1" xfId="50" quotePrefix="1" applyFill="1" applyAlignment="1">
      <alignment horizontal="left" vertical="center" indent="9"/>
    </xf>
    <xf numFmtId="0" fontId="5" fillId="0" borderId="1" xfId="50" quotePrefix="1" applyFill="1">
      <alignment horizontal="left" vertical="center" indent="1"/>
    </xf>
    <xf numFmtId="0" fontId="5" fillId="0" borderId="7" xfId="50" quotePrefix="1" applyFill="1" applyBorder="1" applyAlignment="1">
      <alignment horizontal="left" vertical="center" indent="9"/>
    </xf>
    <xf numFmtId="0" fontId="5" fillId="0" borderId="7" xfId="50" quotePrefix="1" applyFill="1" applyBorder="1">
      <alignment horizontal="left" vertical="center" indent="1"/>
    </xf>
    <xf numFmtId="0" fontId="5" fillId="0" borderId="7" xfId="50" quotePrefix="1" applyFill="1" applyBorder="1" applyAlignment="1">
      <alignment horizontal="left" vertical="center" indent="8"/>
    </xf>
    <xf numFmtId="0" fontId="5" fillId="0" borderId="13" xfId="50" quotePrefix="1" applyFill="1" applyBorder="1" applyAlignment="1">
      <alignment horizontal="left" vertical="center" indent="9"/>
    </xf>
    <xf numFmtId="0" fontId="5" fillId="0" borderId="14" xfId="50" quotePrefix="1" applyFill="1" applyBorder="1">
      <alignment horizontal="left" vertical="center" indent="1"/>
    </xf>
    <xf numFmtId="0" fontId="4" fillId="0" borderId="7" xfId="50" quotePrefix="1" applyFont="1" applyFill="1" applyBorder="1" applyAlignment="1">
      <alignment horizontal="left" vertical="center" indent="9"/>
    </xf>
    <xf numFmtId="0" fontId="4" fillId="0" borderId="7" xfId="50" quotePrefix="1" applyFont="1" applyFill="1" applyBorder="1">
      <alignment horizontal="left" vertical="center" indent="1"/>
    </xf>
    <xf numFmtId="0" fontId="4" fillId="0" borderId="1" xfId="50" quotePrefix="1" applyFont="1" applyFill="1" applyAlignment="1">
      <alignment horizontal="left" vertical="center" indent="9"/>
    </xf>
    <xf numFmtId="0" fontId="4" fillId="0" borderId="1" xfId="50" quotePrefix="1" applyFont="1" applyFill="1">
      <alignment horizontal="left" vertical="center" indent="1"/>
    </xf>
    <xf numFmtId="0" fontId="4" fillId="0" borderId="11" xfId="50" quotePrefix="1" applyFont="1" applyFill="1" applyBorder="1" applyAlignment="1">
      <alignment horizontal="left" vertical="center" indent="9"/>
    </xf>
    <xf numFmtId="0" fontId="4" fillId="0" borderId="13" xfId="50" quotePrefix="1" applyFont="1" applyFill="1" applyBorder="1" applyAlignment="1">
      <alignment horizontal="left" vertical="center" indent="9"/>
    </xf>
    <xf numFmtId="0" fontId="4" fillId="0" borderId="14" xfId="50" quotePrefix="1" applyFont="1" applyFill="1" applyBorder="1">
      <alignment horizontal="left" vertical="center" indent="1"/>
    </xf>
    <xf numFmtId="0" fontId="4" fillId="0" borderId="16" xfId="50" quotePrefix="1" applyFont="1" applyFill="1" applyBorder="1" applyAlignment="1">
      <alignment horizontal="left" vertical="center" indent="9"/>
    </xf>
    <xf numFmtId="4" fontId="3" fillId="0" borderId="0" xfId="0" applyNumberFormat="1" applyFont="1"/>
    <xf numFmtId="4" fontId="22" fillId="0" borderId="0" xfId="0" applyNumberFormat="1" applyFont="1"/>
    <xf numFmtId="4" fontId="0" fillId="0" borderId="0" xfId="0" applyNumberFormat="1"/>
    <xf numFmtId="4" fontId="18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4" fontId="23" fillId="0" borderId="0" xfId="0" applyNumberFormat="1" applyFont="1" applyAlignment="1">
      <alignment horizontal="right"/>
    </xf>
    <xf numFmtId="4" fontId="19" fillId="46" borderId="0" xfId="24" applyNumberFormat="1" applyFont="1" applyFill="1" applyBorder="1">
      <alignment vertical="center"/>
    </xf>
    <xf numFmtId="4" fontId="24" fillId="46" borderId="0" xfId="24" applyNumberFormat="1" applyFont="1" applyFill="1" applyBorder="1">
      <alignment vertical="center"/>
    </xf>
    <xf numFmtId="4" fontId="27" fillId="46" borderId="24" xfId="24" applyNumberFormat="1" applyFont="1" applyFill="1" applyBorder="1">
      <alignment vertical="center"/>
    </xf>
    <xf numFmtId="4" fontId="5" fillId="48" borderId="20" xfId="24" applyNumberFormat="1" applyFill="1" applyBorder="1">
      <alignment vertical="center"/>
    </xf>
    <xf numFmtId="4" fontId="5" fillId="47" borderId="8" xfId="24" applyNumberFormat="1" applyFill="1" applyBorder="1">
      <alignment vertical="center"/>
    </xf>
    <xf numFmtId="4" fontId="5" fillId="46" borderId="1" xfId="24" applyNumberFormat="1" applyFill="1">
      <alignment vertical="center"/>
    </xf>
    <xf numFmtId="4" fontId="4" fillId="0" borderId="1" xfId="58" applyNumberFormat="1" applyFont="1">
      <alignment horizontal="right" vertical="center"/>
    </xf>
    <xf numFmtId="4" fontId="4" fillId="0" borderId="12" xfId="58" applyNumberFormat="1" applyFont="1" applyBorder="1">
      <alignment horizontal="right" vertical="center"/>
    </xf>
    <xf numFmtId="4" fontId="4" fillId="0" borderId="14" xfId="58" applyNumberFormat="1" applyFont="1" applyBorder="1">
      <alignment horizontal="right" vertical="center"/>
    </xf>
    <xf numFmtId="4" fontId="4" fillId="0" borderId="15" xfId="58" applyNumberFormat="1" applyFont="1" applyBorder="1">
      <alignment horizontal="right" vertical="center"/>
    </xf>
    <xf numFmtId="4" fontId="25" fillId="0" borderId="1" xfId="58" applyNumberFormat="1" applyFont="1">
      <alignment horizontal="right" vertical="center"/>
    </xf>
    <xf numFmtId="4" fontId="25" fillId="0" borderId="14" xfId="58" applyNumberFormat="1" applyFont="1" applyBorder="1">
      <alignment horizontal="right" vertical="center"/>
    </xf>
    <xf numFmtId="4" fontId="4" fillId="0" borderId="7" xfId="58" applyNumberFormat="1" applyFont="1" applyBorder="1">
      <alignment horizontal="right" vertical="center"/>
    </xf>
    <xf numFmtId="4" fontId="25" fillId="0" borderId="7" xfId="58" applyNumberFormat="1" applyFont="1" applyBorder="1">
      <alignment horizontal="right" vertical="center"/>
    </xf>
    <xf numFmtId="4" fontId="4" fillId="0" borderId="17" xfId="58" applyNumberFormat="1" applyFont="1" applyBorder="1">
      <alignment horizontal="right" vertical="center"/>
    </xf>
    <xf numFmtId="4" fontId="5" fillId="47" borderId="10" xfId="24" applyNumberFormat="1" applyFill="1" applyBorder="1">
      <alignment vertical="center"/>
    </xf>
    <xf numFmtId="4" fontId="5" fillId="47" borderId="1" xfId="24" applyNumberFormat="1" applyFill="1">
      <alignment vertical="center"/>
    </xf>
    <xf numFmtId="4" fontId="21" fillId="0" borderId="14" xfId="58" applyNumberFormat="1" applyFont="1" applyBorder="1">
      <alignment horizontal="right" vertical="center"/>
    </xf>
    <xf numFmtId="4" fontId="24" fillId="0" borderId="14" xfId="58" applyNumberFormat="1" applyFont="1" applyBorder="1">
      <alignment horizontal="right" vertical="center"/>
    </xf>
    <xf numFmtId="4" fontId="21" fillId="0" borderId="15" xfId="58" applyNumberFormat="1" applyFont="1" applyBorder="1">
      <alignment horizontal="right" vertical="center"/>
    </xf>
    <xf numFmtId="4" fontId="5" fillId="0" borderId="1" xfId="58" applyNumberFormat="1">
      <alignment horizontal="right" vertical="center"/>
    </xf>
    <xf numFmtId="4" fontId="5" fillId="0" borderId="7" xfId="58" applyNumberFormat="1" applyBorder="1">
      <alignment horizontal="right" vertical="center"/>
    </xf>
    <xf numFmtId="4" fontId="5" fillId="47" borderId="8" xfId="58" applyNumberFormat="1" applyFill="1" applyBorder="1">
      <alignment horizontal="right" vertical="center"/>
    </xf>
    <xf numFmtId="4" fontId="5" fillId="46" borderId="1" xfId="58" applyNumberFormat="1" applyFill="1">
      <alignment horizontal="right" vertical="center"/>
    </xf>
    <xf numFmtId="4" fontId="5" fillId="0" borderId="14" xfId="58" applyNumberFormat="1" applyBorder="1">
      <alignment horizontal="right" vertical="center"/>
    </xf>
    <xf numFmtId="4" fontId="5" fillId="0" borderId="15" xfId="58" applyNumberFormat="1" applyBorder="1">
      <alignment horizontal="right" vertical="center"/>
    </xf>
    <xf numFmtId="4" fontId="26" fillId="0" borderId="0" xfId="0" applyNumberFormat="1" applyFont="1"/>
    <xf numFmtId="4" fontId="4" fillId="0" borderId="22" xfId="58" applyNumberFormat="1" applyFont="1" applyBorder="1">
      <alignment horizontal="right" vertical="center"/>
    </xf>
    <xf numFmtId="4" fontId="5" fillId="49" borderId="1" xfId="24" applyNumberFormat="1" applyFill="1">
      <alignment vertical="center"/>
    </xf>
    <xf numFmtId="0" fontId="4" fillId="49" borderId="11" xfId="50" quotePrefix="1" applyFont="1" applyFill="1" applyBorder="1" applyAlignment="1">
      <alignment horizontal="left" vertical="center" indent="9"/>
    </xf>
    <xf numFmtId="0" fontId="4" fillId="49" borderId="1" xfId="50" quotePrefix="1" applyFont="1" applyFill="1">
      <alignment horizontal="left" vertical="center" indent="1"/>
    </xf>
    <xf numFmtId="4" fontId="21" fillId="49" borderId="1" xfId="58" applyNumberFormat="1" applyFont="1" applyFill="1">
      <alignment horizontal="right" vertical="center"/>
    </xf>
    <xf numFmtId="4" fontId="4" fillId="49" borderId="1" xfId="58" applyNumberFormat="1" applyFont="1" applyFill="1">
      <alignment horizontal="right" vertical="center"/>
    </xf>
    <xf numFmtId="4" fontId="24" fillId="49" borderId="1" xfId="58" applyNumberFormat="1" applyFont="1" applyFill="1">
      <alignment horizontal="right" vertical="center"/>
    </xf>
    <xf numFmtId="4" fontId="21" fillId="49" borderId="22" xfId="58" applyNumberFormat="1" applyFont="1" applyFill="1" applyBorder="1">
      <alignment horizontal="right" vertical="center"/>
    </xf>
    <xf numFmtId="0" fontId="5" fillId="46" borderId="7" xfId="50" quotePrefix="1" applyFill="1" applyBorder="1" applyAlignment="1">
      <alignment horizontal="left" vertical="center" indent="8"/>
    </xf>
    <xf numFmtId="0" fontId="5" fillId="46" borderId="7" xfId="50" quotePrefix="1" applyFill="1" applyBorder="1">
      <alignment horizontal="left" vertical="center" indent="1"/>
    </xf>
    <xf numFmtId="4" fontId="5" fillId="46" borderId="7" xfId="24" applyNumberFormat="1" applyFill="1" applyBorder="1">
      <alignment vertical="center"/>
    </xf>
    <xf numFmtId="0" fontId="5" fillId="48" borderId="25" xfId="50" quotePrefix="1" applyFill="1" applyBorder="1" applyAlignment="1">
      <alignment horizontal="left" vertical="center" indent="5"/>
    </xf>
    <xf numFmtId="0" fontId="5" fillId="48" borderId="26" xfId="50" quotePrefix="1" applyFill="1" applyBorder="1">
      <alignment horizontal="left" vertical="center" indent="1"/>
    </xf>
    <xf numFmtId="4" fontId="5" fillId="48" borderId="26" xfId="24" applyNumberFormat="1" applyFill="1" applyBorder="1">
      <alignment vertical="center"/>
    </xf>
    <xf numFmtId="0" fontId="5" fillId="0" borderId="6" xfId="50" quotePrefix="1" applyFill="1" applyBorder="1" applyAlignment="1">
      <alignment horizontal="left" vertical="center" indent="9"/>
    </xf>
    <xf numFmtId="0" fontId="5" fillId="0" borderId="6" xfId="50" quotePrefix="1" applyFill="1" applyBorder="1">
      <alignment horizontal="left" vertical="center" indent="1"/>
    </xf>
    <xf numFmtId="4" fontId="5" fillId="0" borderId="6" xfId="58" applyNumberFormat="1" applyBorder="1">
      <alignment horizontal="right" vertical="center"/>
    </xf>
    <xf numFmtId="4" fontId="19" fillId="48" borderId="20" xfId="60" quotePrefix="1" applyNumberFormat="1" applyFont="1" applyFill="1" applyBorder="1" applyAlignment="1">
      <alignment horizontal="left" vertical="center" wrapText="1" indent="1"/>
    </xf>
    <xf numFmtId="4" fontId="27" fillId="48" borderId="20" xfId="60" quotePrefix="1" applyNumberFormat="1" applyFont="1" applyFill="1" applyBorder="1" applyAlignment="1">
      <alignment horizontal="left" vertical="center" wrapText="1" indent="1"/>
    </xf>
    <xf numFmtId="4" fontId="19" fillId="48" borderId="27" xfId="60" quotePrefix="1" applyNumberFormat="1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center"/>
    </xf>
  </cellXfs>
  <cellStyles count="66">
    <cellStyle name="Accent1 - 20%" xfId="2" xr:uid="{00000000-0005-0000-0000-000000000000}"/>
    <cellStyle name="Accent1 - 40%" xfId="3" xr:uid="{00000000-0005-0000-0000-000001000000}"/>
    <cellStyle name="Accent1 - 60%" xfId="4" xr:uid="{00000000-0005-0000-0000-000002000000}"/>
    <cellStyle name="Accent2 - 20%" xfId="5" xr:uid="{00000000-0005-0000-0000-000003000000}"/>
    <cellStyle name="Accent2 - 40%" xfId="6" xr:uid="{00000000-0005-0000-0000-000004000000}"/>
    <cellStyle name="Accent2 - 60%" xfId="7" xr:uid="{00000000-0005-0000-0000-000005000000}"/>
    <cellStyle name="Accent3 - 20%" xfId="8" xr:uid="{00000000-0005-0000-0000-000006000000}"/>
    <cellStyle name="Accent3 - 40%" xfId="9" xr:uid="{00000000-0005-0000-0000-000007000000}"/>
    <cellStyle name="Accent3 - 60%" xfId="10" xr:uid="{00000000-0005-0000-0000-000008000000}"/>
    <cellStyle name="Accent4 - 20%" xfId="11" xr:uid="{00000000-0005-0000-0000-000009000000}"/>
    <cellStyle name="Accent4 - 40%" xfId="12" xr:uid="{00000000-0005-0000-0000-00000A000000}"/>
    <cellStyle name="Accent4 - 60%" xfId="13" xr:uid="{00000000-0005-0000-0000-00000B000000}"/>
    <cellStyle name="Accent5 - 20%" xfId="14" xr:uid="{00000000-0005-0000-0000-00000C000000}"/>
    <cellStyle name="Accent5 - 40%" xfId="15" xr:uid="{00000000-0005-0000-0000-00000D000000}"/>
    <cellStyle name="Accent5 - 60%" xfId="16" xr:uid="{00000000-0005-0000-0000-00000E000000}"/>
    <cellStyle name="Accent6 - 20%" xfId="17" xr:uid="{00000000-0005-0000-0000-00000F000000}"/>
    <cellStyle name="Accent6 - 40%" xfId="18" xr:uid="{00000000-0005-0000-0000-000010000000}"/>
    <cellStyle name="Accent6 - 60%" xfId="19" xr:uid="{00000000-0005-0000-0000-000011000000}"/>
    <cellStyle name="Emphasis 1" xfId="20" xr:uid="{00000000-0005-0000-0000-000012000000}"/>
    <cellStyle name="Emphasis 2" xfId="21" xr:uid="{00000000-0005-0000-0000-000013000000}"/>
    <cellStyle name="Emphasis 3" xfId="22" xr:uid="{00000000-0005-0000-0000-000014000000}"/>
    <cellStyle name="Normal" xfId="0" builtinId="0"/>
    <cellStyle name="Normal 2" xfId="23" xr:uid="{00000000-0005-0000-0000-000016000000}"/>
    <cellStyle name="Normal 3" xfId="1" xr:uid="{00000000-0005-0000-0000-000017000000}"/>
    <cellStyle name="SAPBEXaggData" xfId="24" xr:uid="{00000000-0005-0000-0000-000018000000}"/>
    <cellStyle name="SAPBEXaggDataEmph" xfId="25" xr:uid="{00000000-0005-0000-0000-000019000000}"/>
    <cellStyle name="SAPBEXaggItem" xfId="26" xr:uid="{00000000-0005-0000-0000-00001A000000}"/>
    <cellStyle name="SAPBEXaggItemX" xfId="27" xr:uid="{00000000-0005-0000-0000-00001B000000}"/>
    <cellStyle name="SAPBEXchaText" xfId="28" xr:uid="{00000000-0005-0000-0000-00001C000000}"/>
    <cellStyle name="SAPBEXexcBad7" xfId="29" xr:uid="{00000000-0005-0000-0000-00001D000000}"/>
    <cellStyle name="SAPBEXexcBad8" xfId="30" xr:uid="{00000000-0005-0000-0000-00001E000000}"/>
    <cellStyle name="SAPBEXexcBad9" xfId="31" xr:uid="{00000000-0005-0000-0000-00001F000000}"/>
    <cellStyle name="SAPBEXexcCritical4" xfId="32" xr:uid="{00000000-0005-0000-0000-000020000000}"/>
    <cellStyle name="SAPBEXexcCritical5" xfId="33" xr:uid="{00000000-0005-0000-0000-000021000000}"/>
    <cellStyle name="SAPBEXexcCritical6" xfId="34" xr:uid="{00000000-0005-0000-0000-000022000000}"/>
    <cellStyle name="SAPBEXexcGood1" xfId="35" xr:uid="{00000000-0005-0000-0000-000023000000}"/>
    <cellStyle name="SAPBEXexcGood2" xfId="36" xr:uid="{00000000-0005-0000-0000-000024000000}"/>
    <cellStyle name="SAPBEXexcGood3" xfId="37" xr:uid="{00000000-0005-0000-0000-000025000000}"/>
    <cellStyle name="SAPBEXfilterDrill" xfId="38" xr:uid="{00000000-0005-0000-0000-000026000000}"/>
    <cellStyle name="SAPBEXfilterItem" xfId="39" xr:uid="{00000000-0005-0000-0000-000027000000}"/>
    <cellStyle name="SAPBEXfilterText" xfId="40" xr:uid="{00000000-0005-0000-0000-000028000000}"/>
    <cellStyle name="SAPBEXformats" xfId="41" xr:uid="{00000000-0005-0000-0000-000029000000}"/>
    <cellStyle name="SAPBEXheaderItem" xfId="42" xr:uid="{00000000-0005-0000-0000-00002A000000}"/>
    <cellStyle name="SAPBEXheaderText" xfId="43" xr:uid="{00000000-0005-0000-0000-00002B000000}"/>
    <cellStyle name="SAPBEXHLevel0" xfId="44" xr:uid="{00000000-0005-0000-0000-00002C000000}"/>
    <cellStyle name="SAPBEXHLevel0X" xfId="45" xr:uid="{00000000-0005-0000-0000-00002D000000}"/>
    <cellStyle name="SAPBEXHLevel1" xfId="46" xr:uid="{00000000-0005-0000-0000-00002E000000}"/>
    <cellStyle name="SAPBEXHLevel1X" xfId="47" xr:uid="{00000000-0005-0000-0000-00002F000000}"/>
    <cellStyle name="SAPBEXHLevel2" xfId="48" xr:uid="{00000000-0005-0000-0000-000030000000}"/>
    <cellStyle name="SAPBEXHLevel2X" xfId="49" xr:uid="{00000000-0005-0000-0000-000031000000}"/>
    <cellStyle name="SAPBEXHLevel3" xfId="50" xr:uid="{00000000-0005-0000-0000-000032000000}"/>
    <cellStyle name="SAPBEXHLevel3X" xfId="51" xr:uid="{00000000-0005-0000-0000-000033000000}"/>
    <cellStyle name="SAPBEXinputData" xfId="52" xr:uid="{00000000-0005-0000-0000-000034000000}"/>
    <cellStyle name="SAPBEXItemHeader" xfId="53" xr:uid="{00000000-0005-0000-0000-000035000000}"/>
    <cellStyle name="SAPBEXresData" xfId="54" xr:uid="{00000000-0005-0000-0000-000036000000}"/>
    <cellStyle name="SAPBEXresDataEmph" xfId="55" xr:uid="{00000000-0005-0000-0000-000037000000}"/>
    <cellStyle name="SAPBEXresItem" xfId="56" xr:uid="{00000000-0005-0000-0000-000038000000}"/>
    <cellStyle name="SAPBEXresItemX" xfId="57" xr:uid="{00000000-0005-0000-0000-000039000000}"/>
    <cellStyle name="SAPBEXstdData" xfId="58" xr:uid="{00000000-0005-0000-0000-00003A000000}"/>
    <cellStyle name="SAPBEXstdDataEmph" xfId="59" xr:uid="{00000000-0005-0000-0000-00003B000000}"/>
    <cellStyle name="SAPBEXstdItem" xfId="60" xr:uid="{00000000-0005-0000-0000-00003C000000}"/>
    <cellStyle name="SAPBEXstdItemX" xfId="61" xr:uid="{00000000-0005-0000-0000-00003D000000}"/>
    <cellStyle name="SAPBEXtitle" xfId="62" xr:uid="{00000000-0005-0000-0000-00003E000000}"/>
    <cellStyle name="SAPBEXunassignedItem" xfId="63" xr:uid="{00000000-0005-0000-0000-00003F000000}"/>
    <cellStyle name="SAPBEXundefined" xfId="64" xr:uid="{00000000-0005-0000-0000-000040000000}"/>
    <cellStyle name="Sheet Title" xfId="65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1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30" sqref="H130"/>
    </sheetView>
  </sheetViews>
  <sheetFormatPr defaultRowHeight="15" x14ac:dyDescent="0.25"/>
  <cols>
    <col min="1" max="1" width="23.28515625" customWidth="1"/>
    <col min="2" max="2" width="74.140625" customWidth="1"/>
    <col min="3" max="3" width="14.28515625" style="44" customWidth="1"/>
    <col min="4" max="4" width="14.28515625" style="44" bestFit="1" customWidth="1"/>
    <col min="5" max="5" width="14.7109375" style="75" customWidth="1"/>
    <col min="6" max="7" width="14.28515625" style="44" bestFit="1" customWidth="1"/>
  </cols>
  <sheetData>
    <row r="1" spans="1:7" s="3" customFormat="1" ht="15.75" x14ac:dyDescent="0.25">
      <c r="A1" s="4"/>
      <c r="B1" s="4" t="s">
        <v>70</v>
      </c>
      <c r="C1" s="42"/>
      <c r="D1" s="42"/>
      <c r="E1" s="43"/>
      <c r="F1" s="42"/>
      <c r="G1" s="42"/>
    </row>
    <row r="2" spans="1:7" s="3" customFormat="1" ht="12" customHeight="1" x14ac:dyDescent="0.25">
      <c r="A2" s="4"/>
      <c r="B2" s="4"/>
      <c r="C2" s="42"/>
      <c r="D2" s="42"/>
      <c r="E2" s="43"/>
      <c r="F2" s="42"/>
      <c r="G2" s="42"/>
    </row>
    <row r="3" spans="1:7" ht="23.25" x14ac:dyDescent="0.35">
      <c r="A3" s="96" t="s">
        <v>47</v>
      </c>
      <c r="B3" s="96"/>
      <c r="C3" s="96"/>
      <c r="D3" s="96"/>
      <c r="E3" s="96"/>
      <c r="F3" s="96"/>
    </row>
    <row r="4" spans="1:7" ht="13.5" customHeight="1" x14ac:dyDescent="0.35">
      <c r="A4" s="1"/>
      <c r="B4" s="1"/>
      <c r="C4" s="45"/>
      <c r="D4" s="45"/>
      <c r="E4" s="46"/>
      <c r="F4" s="45"/>
      <c r="G4" s="45"/>
    </row>
    <row r="5" spans="1:7" ht="15.75" thickBot="1" x14ac:dyDescent="0.3">
      <c r="C5" s="47"/>
      <c r="D5" s="47"/>
      <c r="E5" s="48"/>
      <c r="F5" s="47"/>
      <c r="G5" s="47"/>
    </row>
    <row r="6" spans="1:7" s="3" customFormat="1" ht="30.75" thickBot="1" x14ac:dyDescent="0.3">
      <c r="A6" s="20" t="s">
        <v>0</v>
      </c>
      <c r="B6" s="21" t="s">
        <v>0</v>
      </c>
      <c r="C6" s="93" t="s">
        <v>71</v>
      </c>
      <c r="D6" s="93" t="s">
        <v>72</v>
      </c>
      <c r="E6" s="94" t="s">
        <v>48</v>
      </c>
      <c r="F6" s="93" t="s">
        <v>69</v>
      </c>
      <c r="G6" s="95" t="s">
        <v>73</v>
      </c>
    </row>
    <row r="7" spans="1:7" s="3" customFormat="1" x14ac:dyDescent="0.25">
      <c r="A7" s="5" t="s">
        <v>1</v>
      </c>
      <c r="B7" s="6" t="s">
        <v>2</v>
      </c>
      <c r="C7" s="49"/>
      <c r="D7" s="49"/>
      <c r="E7" s="50"/>
      <c r="F7" s="49"/>
      <c r="G7" s="49"/>
    </row>
    <row r="8" spans="1:7" s="3" customFormat="1" x14ac:dyDescent="0.25">
      <c r="A8" s="7" t="s">
        <v>26</v>
      </c>
      <c r="B8" s="8" t="s">
        <v>27</v>
      </c>
      <c r="C8" s="49"/>
      <c r="D8" s="49"/>
      <c r="E8" s="50"/>
      <c r="F8" s="49"/>
      <c r="G8" s="49"/>
    </row>
    <row r="9" spans="1:7" s="2" customFormat="1" ht="15.75" thickBot="1" x14ac:dyDescent="0.3">
      <c r="A9" s="9" t="s">
        <v>3</v>
      </c>
      <c r="B9" s="10" t="s">
        <v>24</v>
      </c>
      <c r="C9" s="51">
        <f>C10+C15+C23+C51+C91+C107+C114+C123+C132+C136+C145</f>
        <v>48521247</v>
      </c>
      <c r="D9" s="51">
        <f>D10+D15+D23+D51+D91+D107+D114+D123+D132+D136+D145</f>
        <v>44378315</v>
      </c>
      <c r="E9" s="51">
        <f>E10+E15+E23+E51+E91+E107+E114+E123+E132+E136+E145+E149+E153</f>
        <v>42056289</v>
      </c>
      <c r="F9" s="51">
        <f t="shared" ref="F9:G9" si="0">F10+F15+F23+F51+F91+F107+F114+F123+F132+F136+F145+F149+F153</f>
        <v>70081663</v>
      </c>
      <c r="G9" s="51">
        <f t="shared" si="0"/>
        <v>33195328</v>
      </c>
    </row>
    <row r="10" spans="1:7" ht="15.75" thickBot="1" x14ac:dyDescent="0.3">
      <c r="A10" s="22" t="s">
        <v>28</v>
      </c>
      <c r="B10" s="23" t="s">
        <v>29</v>
      </c>
      <c r="C10" s="52">
        <f>C11</f>
        <v>19452318</v>
      </c>
      <c r="D10" s="52">
        <f>D11</f>
        <v>24974445</v>
      </c>
      <c r="E10" s="52">
        <f t="shared" ref="E10:G10" si="1">E11</f>
        <v>26147316</v>
      </c>
      <c r="F10" s="52">
        <f t="shared" si="1"/>
        <v>26275609</v>
      </c>
      <c r="G10" s="52">
        <f t="shared" si="1"/>
        <v>26404545</v>
      </c>
    </row>
    <row r="11" spans="1:7" x14ac:dyDescent="0.25">
      <c r="A11" s="11" t="s">
        <v>49</v>
      </c>
      <c r="B11" s="12" t="s">
        <v>50</v>
      </c>
      <c r="C11" s="53">
        <f>C12</f>
        <v>19452318</v>
      </c>
      <c r="D11" s="53">
        <v>24974445</v>
      </c>
      <c r="E11" s="53">
        <f>E12</f>
        <v>26147316</v>
      </c>
      <c r="F11" s="53">
        <f>F12</f>
        <v>26275609</v>
      </c>
      <c r="G11" s="53">
        <f>G12</f>
        <v>26404545</v>
      </c>
    </row>
    <row r="12" spans="1:7" x14ac:dyDescent="0.25">
      <c r="A12" s="24" t="s">
        <v>4</v>
      </c>
      <c r="B12" s="25" t="s">
        <v>5</v>
      </c>
      <c r="C12" s="54">
        <f>SUM(C13:C14)</f>
        <v>19452318</v>
      </c>
      <c r="D12" s="54">
        <f t="shared" ref="D12:G12" si="2">SUM(D13:D14)</f>
        <v>0</v>
      </c>
      <c r="E12" s="54">
        <f t="shared" si="2"/>
        <v>26147316</v>
      </c>
      <c r="F12" s="54">
        <f t="shared" si="2"/>
        <v>26275609</v>
      </c>
      <c r="G12" s="54">
        <f t="shared" si="2"/>
        <v>26404545</v>
      </c>
    </row>
    <row r="13" spans="1:7" x14ac:dyDescent="0.25">
      <c r="A13" s="38" t="s">
        <v>8</v>
      </c>
      <c r="B13" s="37" t="s">
        <v>9</v>
      </c>
      <c r="C13" s="55">
        <v>19127939</v>
      </c>
      <c r="D13" s="55"/>
      <c r="E13" s="55">
        <v>25702000</v>
      </c>
      <c r="F13" s="55">
        <v>25829609</v>
      </c>
      <c r="G13" s="55">
        <v>25944545</v>
      </c>
    </row>
    <row r="14" spans="1:7" ht="15.75" thickBot="1" x14ac:dyDescent="0.3">
      <c r="A14" s="39" t="s">
        <v>6</v>
      </c>
      <c r="B14" s="40" t="s">
        <v>7</v>
      </c>
      <c r="C14" s="57">
        <v>324379</v>
      </c>
      <c r="D14" s="57"/>
      <c r="E14" s="57">
        <v>445316</v>
      </c>
      <c r="F14" s="57">
        <v>446000</v>
      </c>
      <c r="G14" s="57">
        <v>460000</v>
      </c>
    </row>
    <row r="15" spans="1:7" ht="15.75" thickBot="1" x14ac:dyDescent="0.3">
      <c r="A15" s="22" t="s">
        <v>32</v>
      </c>
      <c r="B15" s="23" t="s">
        <v>33</v>
      </c>
      <c r="C15" s="52">
        <f>C16</f>
        <v>3142479</v>
      </c>
      <c r="D15" s="52">
        <f>D16</f>
        <v>1629853</v>
      </c>
      <c r="E15" s="52">
        <f t="shared" ref="E15:G15" si="3">E16</f>
        <v>1687809</v>
      </c>
      <c r="F15" s="52">
        <f t="shared" si="3"/>
        <v>1741710</v>
      </c>
      <c r="G15" s="52">
        <f t="shared" si="3"/>
        <v>1741987</v>
      </c>
    </row>
    <row r="16" spans="1:7" x14ac:dyDescent="0.25">
      <c r="A16" s="11" t="s">
        <v>49</v>
      </c>
      <c r="B16" s="12" t="s">
        <v>50</v>
      </c>
      <c r="C16" s="53">
        <f>C17+C20</f>
        <v>3142479</v>
      </c>
      <c r="D16" s="53">
        <v>1629853</v>
      </c>
      <c r="E16" s="53">
        <f>E17+E20</f>
        <v>1687809</v>
      </c>
      <c r="F16" s="53">
        <f t="shared" ref="F16:G16" si="4">F17+F20</f>
        <v>1741710</v>
      </c>
      <c r="G16" s="53">
        <f t="shared" si="4"/>
        <v>1741987</v>
      </c>
    </row>
    <row r="17" spans="1:7" x14ac:dyDescent="0.25">
      <c r="A17" s="24" t="s">
        <v>4</v>
      </c>
      <c r="B17" s="25" t="s">
        <v>5</v>
      </c>
      <c r="C17" s="54">
        <f>SUM(C18:C19)</f>
        <v>2584762</v>
      </c>
      <c r="D17" s="54">
        <f t="shared" ref="D17:G17" si="5">SUM(D18:D19)</f>
        <v>0</v>
      </c>
      <c r="E17" s="54">
        <f t="shared" si="5"/>
        <v>1426569</v>
      </c>
      <c r="F17" s="54">
        <f t="shared" si="5"/>
        <v>1476569</v>
      </c>
      <c r="G17" s="54">
        <f t="shared" si="5"/>
        <v>1476569</v>
      </c>
    </row>
    <row r="18" spans="1:7" x14ac:dyDescent="0.25">
      <c r="A18" s="38" t="s">
        <v>6</v>
      </c>
      <c r="B18" s="37" t="s">
        <v>7</v>
      </c>
      <c r="C18" s="55">
        <f>1291453+1292381</f>
        <v>2583834</v>
      </c>
      <c r="D18" s="55">
        <v>0</v>
      </c>
      <c r="E18" s="55">
        <v>1421739</v>
      </c>
      <c r="F18" s="55">
        <v>1471739</v>
      </c>
      <c r="G18" s="55">
        <v>1471739</v>
      </c>
    </row>
    <row r="19" spans="1:7" x14ac:dyDescent="0.25">
      <c r="A19" s="38" t="s">
        <v>10</v>
      </c>
      <c r="B19" s="37" t="s">
        <v>11</v>
      </c>
      <c r="C19" s="55">
        <v>928</v>
      </c>
      <c r="D19" s="55">
        <v>0</v>
      </c>
      <c r="E19" s="55">
        <v>4830</v>
      </c>
      <c r="F19" s="55">
        <v>4830</v>
      </c>
      <c r="G19" s="55">
        <v>4830</v>
      </c>
    </row>
    <row r="20" spans="1:7" x14ac:dyDescent="0.25">
      <c r="A20" s="24">
        <v>4</v>
      </c>
      <c r="B20" s="25" t="s">
        <v>15</v>
      </c>
      <c r="C20" s="54">
        <f>SUM(C21:C22)</f>
        <v>557717</v>
      </c>
      <c r="D20" s="54">
        <f t="shared" ref="D20:G20" si="6">SUM(D21:D22)</f>
        <v>0</v>
      </c>
      <c r="E20" s="54">
        <f t="shared" si="6"/>
        <v>261240</v>
      </c>
      <c r="F20" s="54">
        <f t="shared" si="6"/>
        <v>265141</v>
      </c>
      <c r="G20" s="54">
        <f t="shared" si="6"/>
        <v>265418</v>
      </c>
    </row>
    <row r="21" spans="1:7" x14ac:dyDescent="0.25">
      <c r="A21" s="38" t="s">
        <v>20</v>
      </c>
      <c r="B21" s="37" t="s">
        <v>21</v>
      </c>
      <c r="C21" s="55">
        <v>934</v>
      </c>
      <c r="D21" s="55">
        <v>0</v>
      </c>
      <c r="E21" s="55">
        <v>1240</v>
      </c>
      <c r="F21" s="55">
        <v>1240</v>
      </c>
      <c r="G21" s="55">
        <v>1240</v>
      </c>
    </row>
    <row r="22" spans="1:7" ht="15.75" thickBot="1" x14ac:dyDescent="0.3">
      <c r="A22" s="39" t="s">
        <v>16</v>
      </c>
      <c r="B22" s="40" t="s">
        <v>17</v>
      </c>
      <c r="C22" s="57">
        <v>556783</v>
      </c>
      <c r="D22" s="57">
        <v>0</v>
      </c>
      <c r="E22" s="55">
        <v>260000</v>
      </c>
      <c r="F22" s="55">
        <v>263901</v>
      </c>
      <c r="G22" s="55">
        <v>264178</v>
      </c>
    </row>
    <row r="23" spans="1:7" ht="15.75" thickBot="1" x14ac:dyDescent="0.3">
      <c r="A23" s="22" t="s">
        <v>35</v>
      </c>
      <c r="B23" s="23" t="s">
        <v>36</v>
      </c>
      <c r="C23" s="52">
        <f>C24+C33+C44</f>
        <v>1724215</v>
      </c>
      <c r="D23" s="52">
        <f>D24+D33+D44</f>
        <v>1704830</v>
      </c>
      <c r="E23" s="52">
        <f t="shared" ref="E23:G23" si="7">E24+E33+E44</f>
        <v>1159261</v>
      </c>
      <c r="F23" s="52">
        <f t="shared" si="7"/>
        <v>522661</v>
      </c>
      <c r="G23" s="52">
        <f t="shared" si="7"/>
        <v>208749</v>
      </c>
    </row>
    <row r="24" spans="1:7" x14ac:dyDescent="0.25">
      <c r="A24" s="11" t="s">
        <v>39</v>
      </c>
      <c r="B24" s="12" t="s">
        <v>51</v>
      </c>
      <c r="C24" s="53">
        <f>C25+C29</f>
        <v>300635</v>
      </c>
      <c r="D24" s="53">
        <f>D25+D29</f>
        <v>413354</v>
      </c>
      <c r="E24" s="53">
        <f>E25+E29</f>
        <v>533831</v>
      </c>
      <c r="F24" s="53">
        <f t="shared" ref="F24:G24" si="8">F25+F29</f>
        <v>308578</v>
      </c>
      <c r="G24" s="53">
        <f t="shared" si="8"/>
        <v>137349</v>
      </c>
    </row>
    <row r="25" spans="1:7" x14ac:dyDescent="0.25">
      <c r="A25" s="24" t="s">
        <v>4</v>
      </c>
      <c r="B25" s="25" t="s">
        <v>5</v>
      </c>
      <c r="C25" s="54">
        <f>SUM(C26:C28)</f>
        <v>292221</v>
      </c>
      <c r="D25" s="54">
        <f>SUM(D26:D28)</f>
        <v>270598</v>
      </c>
      <c r="E25" s="54">
        <f t="shared" ref="E25:G25" si="9">SUM(E26:E28)</f>
        <v>533331</v>
      </c>
      <c r="F25" s="54">
        <f t="shared" si="9"/>
        <v>308578</v>
      </c>
      <c r="G25" s="54">
        <f t="shared" si="9"/>
        <v>137349</v>
      </c>
    </row>
    <row r="26" spans="1:7" x14ac:dyDescent="0.25">
      <c r="A26" s="38" t="s">
        <v>8</v>
      </c>
      <c r="B26" s="37" t="s">
        <v>9</v>
      </c>
      <c r="C26" s="55">
        <v>107451</v>
      </c>
      <c r="D26" s="55">
        <v>192075</v>
      </c>
      <c r="E26" s="55">
        <v>322634</v>
      </c>
      <c r="F26" s="55">
        <v>195273</v>
      </c>
      <c r="G26" s="56">
        <v>82552</v>
      </c>
    </row>
    <row r="27" spans="1:7" x14ac:dyDescent="0.25">
      <c r="A27" s="38" t="s">
        <v>6</v>
      </c>
      <c r="B27" s="37" t="s">
        <v>7</v>
      </c>
      <c r="C27" s="55">
        <v>184735</v>
      </c>
      <c r="D27" s="55">
        <v>78023</v>
      </c>
      <c r="E27" s="55">
        <v>210197</v>
      </c>
      <c r="F27" s="55">
        <v>112805</v>
      </c>
      <c r="G27" s="56">
        <v>54797</v>
      </c>
    </row>
    <row r="28" spans="1:7" x14ac:dyDescent="0.25">
      <c r="A28" s="38">
        <v>34</v>
      </c>
      <c r="B28" s="37" t="s">
        <v>11</v>
      </c>
      <c r="C28" s="55">
        <v>35</v>
      </c>
      <c r="D28" s="55">
        <v>500</v>
      </c>
      <c r="E28" s="55">
        <v>500</v>
      </c>
      <c r="F28" s="55">
        <v>500</v>
      </c>
      <c r="G28" s="56">
        <v>0</v>
      </c>
    </row>
    <row r="29" spans="1:7" x14ac:dyDescent="0.25">
      <c r="A29" s="24">
        <v>4</v>
      </c>
      <c r="B29" s="25" t="s">
        <v>15</v>
      </c>
      <c r="C29" s="54">
        <f>SUM(C30:C32)</f>
        <v>8414</v>
      </c>
      <c r="D29" s="54">
        <f>SUM(D30:D32)</f>
        <v>142756</v>
      </c>
      <c r="E29" s="54">
        <f t="shared" ref="E29:G29" si="10">SUM(E30:E32)</f>
        <v>500</v>
      </c>
      <c r="F29" s="54">
        <f t="shared" si="10"/>
        <v>0</v>
      </c>
      <c r="G29" s="54">
        <f t="shared" si="10"/>
        <v>0</v>
      </c>
    </row>
    <row r="30" spans="1:7" x14ac:dyDescent="0.25">
      <c r="A30" s="38">
        <v>41</v>
      </c>
      <c r="B30" s="37" t="s">
        <v>21</v>
      </c>
      <c r="C30" s="55">
        <v>0</v>
      </c>
      <c r="D30" s="55">
        <v>500</v>
      </c>
      <c r="E30" s="55">
        <v>500</v>
      </c>
      <c r="F30" s="55">
        <v>0</v>
      </c>
      <c r="G30" s="56">
        <v>0</v>
      </c>
    </row>
    <row r="31" spans="1:7" x14ac:dyDescent="0.25">
      <c r="A31" s="38">
        <v>42</v>
      </c>
      <c r="B31" s="37" t="s">
        <v>17</v>
      </c>
      <c r="C31" s="55">
        <v>8414</v>
      </c>
      <c r="D31" s="55">
        <v>142256</v>
      </c>
      <c r="E31" s="59"/>
      <c r="F31" s="55"/>
      <c r="G31" s="56"/>
    </row>
    <row r="32" spans="1:7" ht="15.75" thickBot="1" x14ac:dyDescent="0.3">
      <c r="A32" s="41">
        <v>45</v>
      </c>
      <c r="B32" s="35" t="s">
        <v>18</v>
      </c>
      <c r="C32" s="61">
        <v>0</v>
      </c>
      <c r="D32" s="61">
        <v>0</v>
      </c>
      <c r="E32" s="62"/>
      <c r="F32" s="61"/>
      <c r="G32" s="63"/>
    </row>
    <row r="33" spans="1:7" x14ac:dyDescent="0.25">
      <c r="A33" s="13" t="s">
        <v>55</v>
      </c>
      <c r="B33" s="14" t="s">
        <v>56</v>
      </c>
      <c r="C33" s="64">
        <f>C34+C40</f>
        <v>1138866</v>
      </c>
      <c r="D33" s="64">
        <v>1291476</v>
      </c>
      <c r="E33" s="64">
        <f>E34+E40</f>
        <v>625430</v>
      </c>
      <c r="F33" s="64">
        <f t="shared" ref="F33:G33" si="11">F34+F40</f>
        <v>214083</v>
      </c>
      <c r="G33" s="64">
        <f t="shared" si="11"/>
        <v>71400</v>
      </c>
    </row>
    <row r="34" spans="1:7" x14ac:dyDescent="0.25">
      <c r="A34" s="24" t="s">
        <v>4</v>
      </c>
      <c r="B34" s="25" t="s">
        <v>5</v>
      </c>
      <c r="C34" s="54">
        <f>SUM(C35:C39)</f>
        <v>919277</v>
      </c>
      <c r="D34" s="54">
        <f t="shared" ref="D34:G34" si="12">SUM(D35:D39)</f>
        <v>0</v>
      </c>
      <c r="E34" s="54">
        <f t="shared" si="12"/>
        <v>491430</v>
      </c>
      <c r="F34" s="54">
        <f t="shared" si="12"/>
        <v>196083</v>
      </c>
      <c r="G34" s="54">
        <f t="shared" si="12"/>
        <v>71400</v>
      </c>
    </row>
    <row r="35" spans="1:7" x14ac:dyDescent="0.25">
      <c r="A35" s="38" t="s">
        <v>8</v>
      </c>
      <c r="B35" s="37" t="s">
        <v>9</v>
      </c>
      <c r="C35" s="55">
        <v>368929</v>
      </c>
      <c r="D35" s="55">
        <v>0</v>
      </c>
      <c r="E35" s="55">
        <v>312400</v>
      </c>
      <c r="F35" s="55">
        <v>144000</v>
      </c>
      <c r="G35" s="56">
        <v>62400</v>
      </c>
    </row>
    <row r="36" spans="1:7" x14ac:dyDescent="0.25">
      <c r="A36" s="38" t="s">
        <v>6</v>
      </c>
      <c r="B36" s="37" t="s">
        <v>7</v>
      </c>
      <c r="C36" s="55">
        <v>445142</v>
      </c>
      <c r="D36" s="55">
        <v>0</v>
      </c>
      <c r="E36" s="55">
        <v>179030</v>
      </c>
      <c r="F36" s="55">
        <v>52083</v>
      </c>
      <c r="G36" s="56">
        <v>9000</v>
      </c>
    </row>
    <row r="37" spans="1:7" x14ac:dyDescent="0.25">
      <c r="A37" s="38">
        <v>34</v>
      </c>
      <c r="B37" s="37" t="s">
        <v>11</v>
      </c>
      <c r="C37" s="55">
        <v>234</v>
      </c>
      <c r="D37" s="55">
        <v>0</v>
      </c>
      <c r="E37" s="55"/>
      <c r="F37" s="55"/>
      <c r="G37" s="56"/>
    </row>
    <row r="38" spans="1:7" x14ac:dyDescent="0.25">
      <c r="A38" s="38">
        <v>36</v>
      </c>
      <c r="B38" s="37" t="s">
        <v>19</v>
      </c>
      <c r="C38" s="55">
        <v>104361</v>
      </c>
      <c r="D38" s="55">
        <v>0</v>
      </c>
      <c r="E38" s="59"/>
      <c r="F38" s="55"/>
      <c r="G38" s="56"/>
    </row>
    <row r="39" spans="1:7" x14ac:dyDescent="0.25">
      <c r="A39" s="38">
        <v>37</v>
      </c>
      <c r="B39" s="37" t="s">
        <v>13</v>
      </c>
      <c r="C39" s="55">
        <v>611</v>
      </c>
      <c r="D39" s="55">
        <v>0</v>
      </c>
      <c r="E39" s="59"/>
      <c r="F39" s="55"/>
      <c r="G39" s="76"/>
    </row>
    <row r="40" spans="1:7" x14ac:dyDescent="0.25">
      <c r="A40" s="24" t="s">
        <v>14</v>
      </c>
      <c r="B40" s="25" t="s">
        <v>15</v>
      </c>
      <c r="C40" s="54">
        <f>SUM(C41:C43)</f>
        <v>219589</v>
      </c>
      <c r="D40" s="54">
        <f>SUM(D41:D43)</f>
        <v>824507</v>
      </c>
      <c r="E40" s="54">
        <f t="shared" ref="E40:G40" si="13">SUM(E41:E43)</f>
        <v>134000</v>
      </c>
      <c r="F40" s="54">
        <f t="shared" si="13"/>
        <v>18000</v>
      </c>
      <c r="G40" s="54">
        <f t="shared" si="13"/>
        <v>0</v>
      </c>
    </row>
    <row r="41" spans="1:7" x14ac:dyDescent="0.25">
      <c r="A41" s="38">
        <v>41</v>
      </c>
      <c r="B41" s="37" t="s">
        <v>21</v>
      </c>
      <c r="C41" s="55">
        <v>38273</v>
      </c>
      <c r="D41" s="55">
        <v>3000</v>
      </c>
      <c r="E41" s="55">
        <v>3000</v>
      </c>
      <c r="F41" s="55">
        <v>3000</v>
      </c>
      <c r="G41" s="56">
        <v>0</v>
      </c>
    </row>
    <row r="42" spans="1:7" x14ac:dyDescent="0.25">
      <c r="A42" s="38" t="s">
        <v>16</v>
      </c>
      <c r="B42" s="37" t="s">
        <v>17</v>
      </c>
      <c r="C42" s="55">
        <v>181316</v>
      </c>
      <c r="D42" s="55">
        <v>814871</v>
      </c>
      <c r="E42" s="55">
        <v>131000</v>
      </c>
      <c r="F42" s="55">
        <v>15000</v>
      </c>
      <c r="G42" s="56">
        <v>0</v>
      </c>
    </row>
    <row r="43" spans="1:7" ht="15.75" thickBot="1" x14ac:dyDescent="0.3">
      <c r="A43" s="39">
        <v>45</v>
      </c>
      <c r="B43" s="40" t="s">
        <v>18</v>
      </c>
      <c r="C43" s="57">
        <v>0</v>
      </c>
      <c r="D43" s="57">
        <v>6636</v>
      </c>
      <c r="E43" s="60"/>
      <c r="F43" s="57"/>
      <c r="G43" s="58"/>
    </row>
    <row r="44" spans="1:7" x14ac:dyDescent="0.25">
      <c r="A44" s="11" t="s">
        <v>64</v>
      </c>
      <c r="B44" s="12" t="s">
        <v>65</v>
      </c>
      <c r="C44" s="53">
        <f>C45+C49</f>
        <v>284714</v>
      </c>
      <c r="D44" s="53">
        <f>D45+D49</f>
        <v>0</v>
      </c>
      <c r="E44" s="53">
        <f t="shared" ref="E44:G44" si="14">E45+E49</f>
        <v>0</v>
      </c>
      <c r="F44" s="53">
        <f t="shared" si="14"/>
        <v>0</v>
      </c>
      <c r="G44" s="53">
        <f t="shared" si="14"/>
        <v>0</v>
      </c>
    </row>
    <row r="45" spans="1:7" x14ac:dyDescent="0.25">
      <c r="A45" s="24" t="s">
        <v>4</v>
      </c>
      <c r="B45" s="25" t="s">
        <v>5</v>
      </c>
      <c r="C45" s="54">
        <f>SUM(C46:C48)</f>
        <v>227817</v>
      </c>
      <c r="D45" s="54">
        <f t="shared" ref="D45:G45" si="15">SUM(D46:D48)</f>
        <v>0</v>
      </c>
      <c r="E45" s="54">
        <f t="shared" si="15"/>
        <v>0</v>
      </c>
      <c r="F45" s="54">
        <f t="shared" si="15"/>
        <v>0</v>
      </c>
      <c r="G45" s="54">
        <f t="shared" si="15"/>
        <v>0</v>
      </c>
    </row>
    <row r="46" spans="1:7" x14ac:dyDescent="0.25">
      <c r="A46" s="38" t="s">
        <v>8</v>
      </c>
      <c r="B46" s="37" t="s">
        <v>9</v>
      </c>
      <c r="C46" s="55">
        <v>79237</v>
      </c>
      <c r="D46" s="55">
        <v>0</v>
      </c>
      <c r="E46" s="59"/>
      <c r="F46" s="55"/>
      <c r="G46" s="56"/>
    </row>
    <row r="47" spans="1:7" x14ac:dyDescent="0.25">
      <c r="A47" s="38" t="s">
        <v>6</v>
      </c>
      <c r="B47" s="37" t="s">
        <v>7</v>
      </c>
      <c r="C47" s="55">
        <v>148349</v>
      </c>
      <c r="D47" s="55">
        <v>0</v>
      </c>
      <c r="E47" s="59"/>
      <c r="F47" s="55"/>
      <c r="G47" s="56"/>
    </row>
    <row r="48" spans="1:7" x14ac:dyDescent="0.25">
      <c r="A48" s="38">
        <v>34</v>
      </c>
      <c r="B48" s="37" t="s">
        <v>11</v>
      </c>
      <c r="C48" s="55">
        <v>231</v>
      </c>
      <c r="D48" s="55">
        <v>0</v>
      </c>
      <c r="E48" s="59"/>
      <c r="F48" s="55"/>
      <c r="G48" s="56"/>
    </row>
    <row r="49" spans="1:7" x14ac:dyDescent="0.25">
      <c r="A49" s="24" t="s">
        <v>14</v>
      </c>
      <c r="B49" s="25" t="s">
        <v>15</v>
      </c>
      <c r="C49" s="54">
        <f>SUM(C50)</f>
        <v>56897</v>
      </c>
      <c r="D49" s="54">
        <f t="shared" ref="D49:G49" si="16">SUM(D50)</f>
        <v>0</v>
      </c>
      <c r="E49" s="54">
        <f t="shared" si="16"/>
        <v>0</v>
      </c>
      <c r="F49" s="54">
        <f t="shared" si="16"/>
        <v>0</v>
      </c>
      <c r="G49" s="54">
        <f t="shared" si="16"/>
        <v>0</v>
      </c>
    </row>
    <row r="50" spans="1:7" ht="15.75" thickBot="1" x14ac:dyDescent="0.3">
      <c r="A50" s="38" t="s">
        <v>16</v>
      </c>
      <c r="B50" s="37" t="s">
        <v>17</v>
      </c>
      <c r="C50" s="55">
        <v>56897</v>
      </c>
      <c r="D50" s="55">
        <v>0</v>
      </c>
      <c r="E50" s="59"/>
      <c r="F50" s="55"/>
      <c r="G50" s="56"/>
    </row>
    <row r="51" spans="1:7" ht="15.75" thickBot="1" x14ac:dyDescent="0.3">
      <c r="A51" s="22" t="s">
        <v>37</v>
      </c>
      <c r="B51" s="23" t="s">
        <v>38</v>
      </c>
      <c r="C51" s="52">
        <f>C52+C61+C71+C81+C88</f>
        <v>5778659</v>
      </c>
      <c r="D51" s="52">
        <f>D52+D61+D71+D81+D88</f>
        <v>8840757</v>
      </c>
      <c r="E51" s="52">
        <f>E52+E61+E71+E81+E88</f>
        <v>5775191</v>
      </c>
      <c r="F51" s="52">
        <f>F52+F61+F71+F81+F88</f>
        <v>4722951</v>
      </c>
      <c r="G51" s="52">
        <f>G52+G61+G71+G81+G88</f>
        <v>4279801</v>
      </c>
    </row>
    <row r="52" spans="1:7" x14ac:dyDescent="0.25">
      <c r="A52" s="11" t="s">
        <v>8</v>
      </c>
      <c r="B52" s="12" t="s">
        <v>63</v>
      </c>
      <c r="C52" s="53">
        <f>C53+C58</f>
        <v>1779126</v>
      </c>
      <c r="D52" s="53">
        <v>1752800</v>
      </c>
      <c r="E52" s="53">
        <f>E53+E58</f>
        <v>1938001</v>
      </c>
      <c r="F52" s="53">
        <f t="shared" ref="F52:G52" si="17">F53+F58</f>
        <v>1938001</v>
      </c>
      <c r="G52" s="53">
        <f t="shared" si="17"/>
        <v>1938001</v>
      </c>
    </row>
    <row r="53" spans="1:7" x14ac:dyDescent="0.25">
      <c r="A53" s="24" t="s">
        <v>4</v>
      </c>
      <c r="B53" s="25" t="s">
        <v>5</v>
      </c>
      <c r="C53" s="54">
        <f>SUM(C54:C57)</f>
        <v>1655036</v>
      </c>
      <c r="D53" s="54">
        <f t="shared" ref="D53" si="18">SUM(D54:D57)</f>
        <v>0</v>
      </c>
      <c r="E53" s="54">
        <f>SUM(E54:E57)</f>
        <v>1678501</v>
      </c>
      <c r="F53" s="54">
        <f t="shared" ref="F53:G53" si="19">SUM(F54:F57)</f>
        <v>1678501</v>
      </c>
      <c r="G53" s="54">
        <f t="shared" si="19"/>
        <v>1678501</v>
      </c>
    </row>
    <row r="54" spans="1:7" x14ac:dyDescent="0.25">
      <c r="A54" s="38" t="s">
        <v>8</v>
      </c>
      <c r="B54" s="37" t="s">
        <v>9</v>
      </c>
      <c r="C54" s="55">
        <v>916802</v>
      </c>
      <c r="D54" s="55">
        <v>0</v>
      </c>
      <c r="E54" s="55">
        <v>767351</v>
      </c>
      <c r="F54" s="55">
        <v>767351</v>
      </c>
      <c r="G54" s="55">
        <v>767351</v>
      </c>
    </row>
    <row r="55" spans="1:7" x14ac:dyDescent="0.25">
      <c r="A55" s="38" t="s">
        <v>6</v>
      </c>
      <c r="B55" s="37" t="s">
        <v>7</v>
      </c>
      <c r="C55" s="55">
        <v>721355</v>
      </c>
      <c r="D55" s="55">
        <v>0</v>
      </c>
      <c r="E55" s="55">
        <v>898250</v>
      </c>
      <c r="F55" s="55">
        <v>898250</v>
      </c>
      <c r="G55" s="55">
        <v>898250</v>
      </c>
    </row>
    <row r="56" spans="1:7" x14ac:dyDescent="0.25">
      <c r="A56" s="38" t="s">
        <v>10</v>
      </c>
      <c r="B56" s="37" t="s">
        <v>11</v>
      </c>
      <c r="C56" s="55">
        <v>11172</v>
      </c>
      <c r="D56" s="55">
        <v>0</v>
      </c>
      <c r="E56" s="55">
        <v>12250</v>
      </c>
      <c r="F56" s="55">
        <v>12250</v>
      </c>
      <c r="G56" s="55">
        <v>12250</v>
      </c>
    </row>
    <row r="57" spans="1:7" x14ac:dyDescent="0.25">
      <c r="A57" s="38" t="s">
        <v>12</v>
      </c>
      <c r="B57" s="37" t="s">
        <v>13</v>
      </c>
      <c r="C57" s="55">
        <v>5707</v>
      </c>
      <c r="D57" s="55">
        <v>0</v>
      </c>
      <c r="E57" s="55">
        <v>650</v>
      </c>
      <c r="F57" s="55">
        <v>650</v>
      </c>
      <c r="G57" s="55">
        <v>650</v>
      </c>
    </row>
    <row r="58" spans="1:7" x14ac:dyDescent="0.25">
      <c r="A58" s="24" t="s">
        <v>14</v>
      </c>
      <c r="B58" s="25" t="s">
        <v>15</v>
      </c>
      <c r="C58" s="54">
        <f>SUM(C59:C60)</f>
        <v>124090</v>
      </c>
      <c r="D58" s="54">
        <f t="shared" ref="D58" si="20">SUM(D59:D60)</f>
        <v>0</v>
      </c>
      <c r="E58" s="54">
        <f>SUM(E59:E60)</f>
        <v>259500</v>
      </c>
      <c r="F58" s="54">
        <f t="shared" ref="F58:G58" si="21">SUM(F59:F60)</f>
        <v>259500</v>
      </c>
      <c r="G58" s="54">
        <f t="shared" si="21"/>
        <v>259500</v>
      </c>
    </row>
    <row r="59" spans="1:7" x14ac:dyDescent="0.25">
      <c r="A59" s="38" t="s">
        <v>20</v>
      </c>
      <c r="B59" s="37" t="s">
        <v>21</v>
      </c>
      <c r="C59" s="55">
        <v>1169</v>
      </c>
      <c r="D59" s="55">
        <v>0</v>
      </c>
      <c r="E59" s="55">
        <v>400</v>
      </c>
      <c r="F59" s="55">
        <v>400</v>
      </c>
      <c r="G59" s="55">
        <v>400</v>
      </c>
    </row>
    <row r="60" spans="1:7" x14ac:dyDescent="0.25">
      <c r="A60" s="38" t="s">
        <v>16</v>
      </c>
      <c r="B60" s="37" t="s">
        <v>17</v>
      </c>
      <c r="C60" s="55">
        <v>122921</v>
      </c>
      <c r="D60" s="55">
        <v>0</v>
      </c>
      <c r="E60" s="55">
        <v>259100</v>
      </c>
      <c r="F60" s="55">
        <v>259100</v>
      </c>
      <c r="G60" s="55">
        <v>259100</v>
      </c>
    </row>
    <row r="61" spans="1:7" x14ac:dyDescent="0.25">
      <c r="A61" s="15" t="s">
        <v>34</v>
      </c>
      <c r="B61" s="16" t="s">
        <v>52</v>
      </c>
      <c r="C61" s="65">
        <f>C62+C67</f>
        <v>1391639</v>
      </c>
      <c r="D61" s="65">
        <v>1302400</v>
      </c>
      <c r="E61" s="65">
        <v>1400000</v>
      </c>
      <c r="F61" s="65">
        <v>1400000</v>
      </c>
      <c r="G61" s="65">
        <v>1400000</v>
      </c>
    </row>
    <row r="62" spans="1:7" x14ac:dyDescent="0.25">
      <c r="A62" s="24" t="s">
        <v>4</v>
      </c>
      <c r="B62" s="25" t="s">
        <v>5</v>
      </c>
      <c r="C62" s="54">
        <f>SUM(C63:C66)</f>
        <v>1357925</v>
      </c>
      <c r="D62" s="54">
        <f t="shared" ref="D62:G62" si="22">SUM(D63:D66)</f>
        <v>0</v>
      </c>
      <c r="E62" s="54">
        <f t="shared" si="22"/>
        <v>1328250</v>
      </c>
      <c r="F62" s="54">
        <f t="shared" si="22"/>
        <v>1328250</v>
      </c>
      <c r="G62" s="54">
        <f t="shared" si="22"/>
        <v>1328250</v>
      </c>
    </row>
    <row r="63" spans="1:7" x14ac:dyDescent="0.25">
      <c r="A63" s="38" t="s">
        <v>8</v>
      </c>
      <c r="B63" s="37" t="s">
        <v>9</v>
      </c>
      <c r="C63" s="55">
        <v>567050</v>
      </c>
      <c r="D63" s="55">
        <v>0</v>
      </c>
      <c r="E63" s="55">
        <v>569440</v>
      </c>
      <c r="F63" s="55">
        <v>569440</v>
      </c>
      <c r="G63" s="55">
        <v>569440</v>
      </c>
    </row>
    <row r="64" spans="1:7" x14ac:dyDescent="0.25">
      <c r="A64" s="38" t="s">
        <v>6</v>
      </c>
      <c r="B64" s="37" t="s">
        <v>7</v>
      </c>
      <c r="C64" s="55">
        <v>786897</v>
      </c>
      <c r="D64" s="55">
        <v>0</v>
      </c>
      <c r="E64" s="55">
        <v>752130</v>
      </c>
      <c r="F64" s="55">
        <v>752130</v>
      </c>
      <c r="G64" s="55">
        <v>752130</v>
      </c>
    </row>
    <row r="65" spans="1:7" x14ac:dyDescent="0.25">
      <c r="A65" s="38" t="s">
        <v>10</v>
      </c>
      <c r="B65" s="37" t="s">
        <v>11</v>
      </c>
      <c r="C65" s="55">
        <v>843</v>
      </c>
      <c r="D65" s="55">
        <v>0</v>
      </c>
      <c r="E65" s="55">
        <v>330</v>
      </c>
      <c r="F65" s="55">
        <v>330</v>
      </c>
      <c r="G65" s="55">
        <v>330</v>
      </c>
    </row>
    <row r="66" spans="1:7" x14ac:dyDescent="0.25">
      <c r="A66" s="38">
        <v>37</v>
      </c>
      <c r="B66" s="37" t="s">
        <v>13</v>
      </c>
      <c r="C66" s="55">
        <v>3135</v>
      </c>
      <c r="D66" s="55">
        <v>0</v>
      </c>
      <c r="E66" s="55">
        <v>6350</v>
      </c>
      <c r="F66" s="55">
        <v>6350</v>
      </c>
      <c r="G66" s="55">
        <v>6350</v>
      </c>
    </row>
    <row r="67" spans="1:7" x14ac:dyDescent="0.25">
      <c r="A67" s="24" t="s">
        <v>14</v>
      </c>
      <c r="B67" s="25" t="s">
        <v>15</v>
      </c>
      <c r="C67" s="54">
        <f>SUM(C68:C70)</f>
        <v>33714</v>
      </c>
      <c r="D67" s="54">
        <f t="shared" ref="D67:G67" si="23">SUM(D68:D70)</f>
        <v>0</v>
      </c>
      <c r="E67" s="54">
        <f t="shared" si="23"/>
        <v>71750</v>
      </c>
      <c r="F67" s="54">
        <f t="shared" si="23"/>
        <v>71750</v>
      </c>
      <c r="G67" s="54">
        <f t="shared" si="23"/>
        <v>71750</v>
      </c>
    </row>
    <row r="68" spans="1:7" x14ac:dyDescent="0.25">
      <c r="A68" s="38" t="s">
        <v>20</v>
      </c>
      <c r="B68" s="37" t="s">
        <v>21</v>
      </c>
      <c r="C68" s="55">
        <v>311</v>
      </c>
      <c r="D68" s="55">
        <v>0</v>
      </c>
      <c r="E68" s="55">
        <v>0</v>
      </c>
      <c r="F68" s="55">
        <v>0</v>
      </c>
      <c r="G68" s="55">
        <v>0</v>
      </c>
    </row>
    <row r="69" spans="1:7" x14ac:dyDescent="0.25">
      <c r="A69" s="38" t="s">
        <v>16</v>
      </c>
      <c r="B69" s="37" t="s">
        <v>17</v>
      </c>
      <c r="C69" s="55">
        <v>33403</v>
      </c>
      <c r="D69" s="55">
        <v>0</v>
      </c>
      <c r="E69" s="55">
        <v>71750</v>
      </c>
      <c r="F69" s="55">
        <v>71750</v>
      </c>
      <c r="G69" s="55">
        <v>71750</v>
      </c>
    </row>
    <row r="70" spans="1:7" x14ac:dyDescent="0.25">
      <c r="A70" s="38">
        <v>45</v>
      </c>
      <c r="B70" s="37" t="s">
        <v>18</v>
      </c>
      <c r="C70" s="55">
        <v>0</v>
      </c>
      <c r="D70" s="55">
        <v>0</v>
      </c>
      <c r="E70" s="55">
        <v>0</v>
      </c>
      <c r="F70" s="55">
        <v>0</v>
      </c>
      <c r="G70" s="55">
        <v>0</v>
      </c>
    </row>
    <row r="71" spans="1:7" x14ac:dyDescent="0.25">
      <c r="A71" s="15" t="s">
        <v>55</v>
      </c>
      <c r="B71" s="16" t="s">
        <v>56</v>
      </c>
      <c r="C71" s="65">
        <f>C72+C77</f>
        <v>2528424</v>
      </c>
      <c r="D71" s="65">
        <v>5684557</v>
      </c>
      <c r="E71" s="65">
        <f>E72+E77</f>
        <v>2384300</v>
      </c>
      <c r="F71" s="65">
        <f t="shared" ref="F71:G71" si="24">F72+F77</f>
        <v>1382300</v>
      </c>
      <c r="G71" s="65">
        <f t="shared" si="24"/>
        <v>939300</v>
      </c>
    </row>
    <row r="72" spans="1:7" x14ac:dyDescent="0.25">
      <c r="A72" s="24" t="s">
        <v>4</v>
      </c>
      <c r="B72" s="25" t="s">
        <v>5</v>
      </c>
      <c r="C72" s="54">
        <f>SUM(C73:C76)</f>
        <v>2474447</v>
      </c>
      <c r="D72" s="54">
        <f t="shared" ref="D72:G72" si="25">SUM(D73:D76)</f>
        <v>0</v>
      </c>
      <c r="E72" s="54">
        <f t="shared" si="25"/>
        <v>2190000</v>
      </c>
      <c r="F72" s="54">
        <f t="shared" si="25"/>
        <v>1316500</v>
      </c>
      <c r="G72" s="54">
        <f t="shared" si="25"/>
        <v>873500</v>
      </c>
    </row>
    <row r="73" spans="1:7" x14ac:dyDescent="0.25">
      <c r="A73" s="38" t="s">
        <v>8</v>
      </c>
      <c r="B73" s="37" t="s">
        <v>9</v>
      </c>
      <c r="C73" s="55">
        <v>1324356</v>
      </c>
      <c r="D73" s="55">
        <v>0</v>
      </c>
      <c r="E73" s="55">
        <v>1234500</v>
      </c>
      <c r="F73" s="55">
        <v>694000</v>
      </c>
      <c r="G73" s="55">
        <v>464000</v>
      </c>
    </row>
    <row r="74" spans="1:7" x14ac:dyDescent="0.25">
      <c r="A74" s="38" t="s">
        <v>6</v>
      </c>
      <c r="B74" s="37" t="s">
        <v>7</v>
      </c>
      <c r="C74" s="55">
        <v>1144222</v>
      </c>
      <c r="D74" s="55">
        <v>0</v>
      </c>
      <c r="E74" s="55">
        <v>953900</v>
      </c>
      <c r="F74" s="55">
        <v>620900</v>
      </c>
      <c r="G74" s="55">
        <v>407900</v>
      </c>
    </row>
    <row r="75" spans="1:7" x14ac:dyDescent="0.25">
      <c r="A75" s="38">
        <v>34</v>
      </c>
      <c r="B75" s="37" t="s">
        <v>11</v>
      </c>
      <c r="C75" s="55">
        <v>1175</v>
      </c>
      <c r="D75" s="55">
        <v>0</v>
      </c>
      <c r="E75" s="55">
        <v>500</v>
      </c>
      <c r="F75" s="55">
        <v>500</v>
      </c>
      <c r="G75" s="55">
        <v>500</v>
      </c>
    </row>
    <row r="76" spans="1:7" x14ac:dyDescent="0.25">
      <c r="A76" s="38">
        <v>37</v>
      </c>
      <c r="B76" s="37" t="s">
        <v>13</v>
      </c>
      <c r="C76" s="55">
        <v>4694</v>
      </c>
      <c r="D76" s="55">
        <v>0</v>
      </c>
      <c r="E76" s="55">
        <v>1100</v>
      </c>
      <c r="F76" s="55">
        <v>1100</v>
      </c>
      <c r="G76" s="55">
        <v>1100</v>
      </c>
    </row>
    <row r="77" spans="1:7" x14ac:dyDescent="0.25">
      <c r="A77" s="24" t="s">
        <v>14</v>
      </c>
      <c r="B77" s="25" t="s">
        <v>15</v>
      </c>
      <c r="C77" s="54">
        <f>SUM(C78:C80)</f>
        <v>53977</v>
      </c>
      <c r="D77" s="54">
        <f t="shared" ref="D77:G77" si="26">SUM(D78:D80)</f>
        <v>0</v>
      </c>
      <c r="E77" s="54">
        <f t="shared" si="26"/>
        <v>194300</v>
      </c>
      <c r="F77" s="54">
        <f t="shared" si="26"/>
        <v>65800</v>
      </c>
      <c r="G77" s="54">
        <f t="shared" si="26"/>
        <v>65800</v>
      </c>
    </row>
    <row r="78" spans="1:7" x14ac:dyDescent="0.25">
      <c r="A78" s="38">
        <v>41</v>
      </c>
      <c r="B78" s="37" t="s">
        <v>21</v>
      </c>
      <c r="C78" s="55">
        <v>0</v>
      </c>
      <c r="D78" s="55">
        <v>0</v>
      </c>
      <c r="E78" s="55">
        <v>2800</v>
      </c>
      <c r="F78" s="55">
        <v>2800</v>
      </c>
      <c r="G78" s="55">
        <v>2800</v>
      </c>
    </row>
    <row r="79" spans="1:7" x14ac:dyDescent="0.25">
      <c r="A79" s="38" t="s">
        <v>16</v>
      </c>
      <c r="B79" s="37" t="s">
        <v>17</v>
      </c>
      <c r="C79" s="55">
        <v>18140</v>
      </c>
      <c r="D79" s="55">
        <v>0</v>
      </c>
      <c r="E79" s="55">
        <v>188000</v>
      </c>
      <c r="F79" s="55">
        <v>63000</v>
      </c>
      <c r="G79" s="55">
        <v>63000</v>
      </c>
    </row>
    <row r="80" spans="1:7" x14ac:dyDescent="0.25">
      <c r="A80" s="38">
        <v>45</v>
      </c>
      <c r="B80" s="37" t="s">
        <v>18</v>
      </c>
      <c r="C80" s="55">
        <v>35837</v>
      </c>
      <c r="D80" s="55">
        <v>0</v>
      </c>
      <c r="E80" s="55">
        <v>3500</v>
      </c>
      <c r="F80" s="55">
        <v>0</v>
      </c>
      <c r="G80" s="55">
        <v>0</v>
      </c>
    </row>
    <row r="81" spans="1:7" x14ac:dyDescent="0.25">
      <c r="A81" s="17">
        <v>61</v>
      </c>
      <c r="B81" s="16" t="s">
        <v>65</v>
      </c>
      <c r="C81" s="65">
        <f>C82+C86</f>
        <v>57430</v>
      </c>
      <c r="D81" s="65">
        <f>D82+D86</f>
        <v>100000</v>
      </c>
      <c r="E81" s="65">
        <v>50000</v>
      </c>
      <c r="F81" s="65">
        <v>0</v>
      </c>
      <c r="G81" s="65">
        <v>0</v>
      </c>
    </row>
    <row r="82" spans="1:7" x14ac:dyDescent="0.25">
      <c r="A82" s="24">
        <v>3</v>
      </c>
      <c r="B82" s="25" t="s">
        <v>5</v>
      </c>
      <c r="C82" s="54">
        <f>SUM(C83:C85)</f>
        <v>53909</v>
      </c>
      <c r="D82" s="54">
        <f t="shared" ref="D82:G82" si="27">SUM(D83:D85)</f>
        <v>100000</v>
      </c>
      <c r="E82" s="54">
        <f t="shared" si="27"/>
        <v>50000</v>
      </c>
      <c r="F82" s="54">
        <f t="shared" si="27"/>
        <v>0</v>
      </c>
      <c r="G82" s="54">
        <f t="shared" si="27"/>
        <v>0</v>
      </c>
    </row>
    <row r="83" spans="1:7" x14ac:dyDescent="0.25">
      <c r="A83" s="78">
        <v>31</v>
      </c>
      <c r="B83" s="37" t="s">
        <v>9</v>
      </c>
      <c r="C83" s="77">
        <v>1265</v>
      </c>
      <c r="D83" s="77">
        <v>0</v>
      </c>
      <c r="E83" s="77"/>
      <c r="F83" s="77"/>
      <c r="G83" s="77"/>
    </row>
    <row r="84" spans="1:7" s="3" customFormat="1" x14ac:dyDescent="0.25">
      <c r="A84" s="78">
        <v>32</v>
      </c>
      <c r="B84" s="79" t="s">
        <v>7</v>
      </c>
      <c r="C84" s="81">
        <v>52637</v>
      </c>
      <c r="D84" s="81">
        <v>100000</v>
      </c>
      <c r="E84" s="81">
        <v>50000</v>
      </c>
      <c r="F84" s="81">
        <v>0</v>
      </c>
      <c r="G84" s="81">
        <v>0</v>
      </c>
    </row>
    <row r="85" spans="1:7" s="3" customFormat="1" x14ac:dyDescent="0.25">
      <c r="A85" s="78">
        <v>34</v>
      </c>
      <c r="B85" s="37" t="s">
        <v>11</v>
      </c>
      <c r="C85" s="81">
        <v>7</v>
      </c>
      <c r="D85" s="81">
        <v>0</v>
      </c>
      <c r="E85" s="82"/>
      <c r="F85" s="80"/>
      <c r="G85" s="83"/>
    </row>
    <row r="86" spans="1:7" x14ac:dyDescent="0.25">
      <c r="A86" s="24" t="s">
        <v>14</v>
      </c>
      <c r="B86" s="25" t="s">
        <v>15</v>
      </c>
      <c r="C86" s="54">
        <f>SUM(C87)</f>
        <v>3521</v>
      </c>
      <c r="D86" s="54">
        <f t="shared" ref="D86:G86" si="28">SUM(D87)</f>
        <v>0</v>
      </c>
      <c r="E86" s="54">
        <f t="shared" si="28"/>
        <v>0</v>
      </c>
      <c r="F86" s="54">
        <f t="shared" si="28"/>
        <v>0</v>
      </c>
      <c r="G86" s="54">
        <f t="shared" si="28"/>
        <v>0</v>
      </c>
    </row>
    <row r="87" spans="1:7" ht="15.75" thickBot="1" x14ac:dyDescent="0.3">
      <c r="A87" s="39" t="s">
        <v>16</v>
      </c>
      <c r="B87" s="40" t="s">
        <v>17</v>
      </c>
      <c r="C87" s="57">
        <v>3521</v>
      </c>
      <c r="D87" s="57">
        <v>0</v>
      </c>
      <c r="E87" s="67"/>
      <c r="F87" s="66"/>
      <c r="G87" s="68"/>
    </row>
    <row r="88" spans="1:7" s="3" customFormat="1" x14ac:dyDescent="0.25">
      <c r="A88" s="15">
        <v>71</v>
      </c>
      <c r="B88" s="16" t="s">
        <v>66</v>
      </c>
      <c r="C88" s="65">
        <f>C89</f>
        <v>22040</v>
      </c>
      <c r="D88" s="65">
        <f>D89</f>
        <v>1000</v>
      </c>
      <c r="E88" s="65">
        <f>E89</f>
        <v>2890</v>
      </c>
      <c r="F88" s="65">
        <f t="shared" ref="F88:G88" si="29">F89</f>
        <v>2650</v>
      </c>
      <c r="G88" s="65">
        <f t="shared" si="29"/>
        <v>2500</v>
      </c>
    </row>
    <row r="89" spans="1:7" x14ac:dyDescent="0.25">
      <c r="A89" s="24" t="s">
        <v>14</v>
      </c>
      <c r="B89" s="25" t="s">
        <v>15</v>
      </c>
      <c r="C89" s="54">
        <f>SUM(C90)</f>
        <v>22040</v>
      </c>
      <c r="D89" s="54">
        <f t="shared" ref="D89:G89" si="30">SUM(D90)</f>
        <v>1000</v>
      </c>
      <c r="E89" s="54">
        <f t="shared" si="30"/>
        <v>2890</v>
      </c>
      <c r="F89" s="54">
        <f t="shared" si="30"/>
        <v>2650</v>
      </c>
      <c r="G89" s="54">
        <f t="shared" si="30"/>
        <v>2500</v>
      </c>
    </row>
    <row r="90" spans="1:7" ht="15.75" thickBot="1" x14ac:dyDescent="0.3">
      <c r="A90" s="39" t="s">
        <v>16</v>
      </c>
      <c r="B90" s="40" t="s">
        <v>17</v>
      </c>
      <c r="C90" s="57">
        <v>22040</v>
      </c>
      <c r="D90" s="57">
        <v>1000</v>
      </c>
      <c r="E90" s="57">
        <v>2890</v>
      </c>
      <c r="F90" s="57">
        <v>2650</v>
      </c>
      <c r="G90" s="57">
        <v>2500</v>
      </c>
    </row>
    <row r="91" spans="1:7" ht="15.75" thickBot="1" x14ac:dyDescent="0.3">
      <c r="A91" s="22" t="s">
        <v>40</v>
      </c>
      <c r="B91" s="23" t="s">
        <v>25</v>
      </c>
      <c r="C91" s="52">
        <f>C92+C100</f>
        <v>827767</v>
      </c>
      <c r="D91" s="52">
        <f>D92+D100</f>
        <v>260172</v>
      </c>
      <c r="E91" s="52">
        <f t="shared" ref="E91:G91" si="31">E92+E100</f>
        <v>0</v>
      </c>
      <c r="F91" s="52">
        <f t="shared" si="31"/>
        <v>0</v>
      </c>
      <c r="G91" s="52">
        <f t="shared" si="31"/>
        <v>0</v>
      </c>
    </row>
    <row r="92" spans="1:7" x14ac:dyDescent="0.25">
      <c r="A92" s="11" t="s">
        <v>61</v>
      </c>
      <c r="B92" s="12" t="s">
        <v>62</v>
      </c>
      <c r="C92" s="53">
        <f>C93+C97</f>
        <v>784456</v>
      </c>
      <c r="D92" s="53">
        <v>230629</v>
      </c>
      <c r="E92" s="53">
        <v>0</v>
      </c>
      <c r="F92" s="53">
        <v>0</v>
      </c>
      <c r="G92" s="53">
        <v>0</v>
      </c>
    </row>
    <row r="93" spans="1:7" x14ac:dyDescent="0.25">
      <c r="A93" s="24" t="s">
        <v>4</v>
      </c>
      <c r="B93" s="25" t="s">
        <v>5</v>
      </c>
      <c r="C93" s="54">
        <f>SUM(C94:C96)</f>
        <v>737885</v>
      </c>
      <c r="D93" s="54">
        <f t="shared" ref="D93:G93" si="32">SUM(D94:D96)</f>
        <v>0</v>
      </c>
      <c r="E93" s="54">
        <f t="shared" si="32"/>
        <v>0</v>
      </c>
      <c r="F93" s="54">
        <f t="shared" si="32"/>
        <v>0</v>
      </c>
      <c r="G93" s="54">
        <f t="shared" si="32"/>
        <v>0</v>
      </c>
    </row>
    <row r="94" spans="1:7" x14ac:dyDescent="0.25">
      <c r="A94" s="38" t="s">
        <v>8</v>
      </c>
      <c r="B94" s="37" t="s">
        <v>9</v>
      </c>
      <c r="C94" s="55">
        <v>253236</v>
      </c>
      <c r="D94" s="55">
        <v>0</v>
      </c>
      <c r="E94" s="59"/>
      <c r="F94" s="55"/>
      <c r="G94" s="56"/>
    </row>
    <row r="95" spans="1:7" x14ac:dyDescent="0.25">
      <c r="A95" s="38" t="s">
        <v>6</v>
      </c>
      <c r="B95" s="37" t="s">
        <v>7</v>
      </c>
      <c r="C95" s="55">
        <v>462930</v>
      </c>
      <c r="D95" s="55">
        <v>0</v>
      </c>
      <c r="E95" s="59"/>
      <c r="F95" s="55"/>
      <c r="G95" s="56"/>
    </row>
    <row r="96" spans="1:7" x14ac:dyDescent="0.25">
      <c r="A96" s="38">
        <v>36</v>
      </c>
      <c r="B96" s="37" t="s">
        <v>19</v>
      </c>
      <c r="C96" s="55">
        <v>21719</v>
      </c>
      <c r="D96" s="55">
        <v>0</v>
      </c>
      <c r="E96" s="59"/>
      <c r="F96" s="55"/>
      <c r="G96" s="56"/>
    </row>
    <row r="97" spans="1:7" x14ac:dyDescent="0.25">
      <c r="A97" s="24" t="s">
        <v>14</v>
      </c>
      <c r="B97" s="25" t="s">
        <v>15</v>
      </c>
      <c r="C97" s="54">
        <f>SUM(C98:C99)</f>
        <v>46571</v>
      </c>
      <c r="D97" s="54">
        <f t="shared" ref="D97:G97" si="33">SUM(D98:D99)</f>
        <v>0</v>
      </c>
      <c r="E97" s="54">
        <f t="shared" si="33"/>
        <v>0</v>
      </c>
      <c r="F97" s="54">
        <f t="shared" si="33"/>
        <v>0</v>
      </c>
      <c r="G97" s="54">
        <f t="shared" si="33"/>
        <v>0</v>
      </c>
    </row>
    <row r="98" spans="1:7" x14ac:dyDescent="0.25">
      <c r="A98" s="38" t="s">
        <v>20</v>
      </c>
      <c r="B98" s="37" t="s">
        <v>21</v>
      </c>
      <c r="C98" s="55">
        <v>0</v>
      </c>
      <c r="D98" s="55">
        <v>0</v>
      </c>
      <c r="E98" s="59"/>
      <c r="F98" s="55"/>
      <c r="G98" s="56"/>
    </row>
    <row r="99" spans="1:7" x14ac:dyDescent="0.25">
      <c r="A99" s="38">
        <v>42</v>
      </c>
      <c r="B99" s="37" t="s">
        <v>17</v>
      </c>
      <c r="C99" s="55">
        <v>46571</v>
      </c>
      <c r="D99" s="55">
        <v>0</v>
      </c>
      <c r="E99" s="59"/>
      <c r="F99" s="55"/>
      <c r="G99" s="56"/>
    </row>
    <row r="100" spans="1:7" x14ac:dyDescent="0.25">
      <c r="A100" s="15" t="s">
        <v>53</v>
      </c>
      <c r="B100" s="16" t="s">
        <v>54</v>
      </c>
      <c r="C100" s="65">
        <f>C101+C104</f>
        <v>43311</v>
      </c>
      <c r="D100" s="65">
        <f t="shared" ref="D100" si="34">D101+D104</f>
        <v>29543</v>
      </c>
      <c r="E100" s="65">
        <v>0</v>
      </c>
      <c r="F100" s="65">
        <v>0</v>
      </c>
      <c r="G100" s="65">
        <v>0</v>
      </c>
    </row>
    <row r="101" spans="1:7" x14ac:dyDescent="0.25">
      <c r="A101" s="24" t="s">
        <v>4</v>
      </c>
      <c r="B101" s="25" t="s">
        <v>5</v>
      </c>
      <c r="C101" s="54">
        <f>SUM(C102:C103)</f>
        <v>38597</v>
      </c>
      <c r="D101" s="54">
        <f t="shared" ref="D101:G101" si="35">SUM(D102:D103)</f>
        <v>29543</v>
      </c>
      <c r="E101" s="54">
        <f t="shared" si="35"/>
        <v>0</v>
      </c>
      <c r="F101" s="54">
        <f t="shared" si="35"/>
        <v>0</v>
      </c>
      <c r="G101" s="54">
        <f t="shared" si="35"/>
        <v>0</v>
      </c>
    </row>
    <row r="102" spans="1:7" x14ac:dyDescent="0.25">
      <c r="A102" s="38" t="s">
        <v>8</v>
      </c>
      <c r="B102" s="37" t="s">
        <v>9</v>
      </c>
      <c r="C102" s="55">
        <v>892</v>
      </c>
      <c r="D102" s="55">
        <v>0</v>
      </c>
      <c r="E102" s="59"/>
      <c r="F102" s="55"/>
      <c r="G102" s="56"/>
    </row>
    <row r="103" spans="1:7" x14ac:dyDescent="0.25">
      <c r="A103" s="38" t="s">
        <v>6</v>
      </c>
      <c r="B103" s="37" t="s">
        <v>7</v>
      </c>
      <c r="C103" s="55">
        <v>37705</v>
      </c>
      <c r="D103" s="55">
        <v>29543</v>
      </c>
      <c r="E103" s="59"/>
      <c r="F103" s="55"/>
      <c r="G103" s="56"/>
    </row>
    <row r="104" spans="1:7" x14ac:dyDescent="0.25">
      <c r="A104" s="24" t="s">
        <v>14</v>
      </c>
      <c r="B104" s="25" t="s">
        <v>15</v>
      </c>
      <c r="C104" s="54">
        <f>SUM(C105:C106)</f>
        <v>4714</v>
      </c>
      <c r="D104" s="54">
        <f t="shared" ref="D104:G104" si="36">SUM(D105:D106)</f>
        <v>0</v>
      </c>
      <c r="E104" s="54">
        <f t="shared" si="36"/>
        <v>0</v>
      </c>
      <c r="F104" s="54">
        <f t="shared" si="36"/>
        <v>0</v>
      </c>
      <c r="G104" s="54">
        <f t="shared" si="36"/>
        <v>0</v>
      </c>
    </row>
    <row r="105" spans="1:7" x14ac:dyDescent="0.25">
      <c r="A105" s="38" t="s">
        <v>20</v>
      </c>
      <c r="B105" s="37" t="s">
        <v>21</v>
      </c>
      <c r="C105" s="55">
        <v>0</v>
      </c>
      <c r="D105" s="55">
        <v>0</v>
      </c>
      <c r="E105" s="59"/>
      <c r="F105" s="55"/>
      <c r="G105" s="56"/>
    </row>
    <row r="106" spans="1:7" ht="15.75" thickBot="1" x14ac:dyDescent="0.3">
      <c r="A106" s="39">
        <v>42</v>
      </c>
      <c r="B106" s="40" t="s">
        <v>17</v>
      </c>
      <c r="C106" s="57">
        <v>4714</v>
      </c>
      <c r="D106" s="57">
        <v>0</v>
      </c>
      <c r="E106" s="60"/>
      <c r="F106" s="57"/>
      <c r="G106" s="58"/>
    </row>
    <row r="107" spans="1:7" ht="15.75" thickBot="1" x14ac:dyDescent="0.3">
      <c r="A107" s="22" t="s">
        <v>41</v>
      </c>
      <c r="B107" s="23" t="s">
        <v>22</v>
      </c>
      <c r="C107" s="52">
        <f>C109</f>
        <v>5556441</v>
      </c>
      <c r="D107" s="52">
        <f>D108+D109</f>
        <v>2879</v>
      </c>
      <c r="E107" s="52">
        <f t="shared" ref="E107:G107" si="37">E108+E109</f>
        <v>3715522</v>
      </c>
      <c r="F107" s="52">
        <f t="shared" si="37"/>
        <v>3337491</v>
      </c>
      <c r="G107" s="52">
        <f t="shared" si="37"/>
        <v>0</v>
      </c>
    </row>
    <row r="108" spans="1:7" x14ac:dyDescent="0.25">
      <c r="A108" s="18">
        <v>11</v>
      </c>
      <c r="B108" s="12" t="s">
        <v>50</v>
      </c>
      <c r="C108" s="53">
        <v>0</v>
      </c>
      <c r="D108" s="53">
        <v>2879</v>
      </c>
      <c r="E108" s="53">
        <v>3715522</v>
      </c>
      <c r="F108" s="53">
        <v>3337491</v>
      </c>
      <c r="G108" s="53">
        <f t="shared" ref="D108:G109" si="38">G109+G111</f>
        <v>0</v>
      </c>
    </row>
    <row r="109" spans="1:7" x14ac:dyDescent="0.25">
      <c r="A109" s="18" t="s">
        <v>59</v>
      </c>
      <c r="B109" s="12" t="s">
        <v>60</v>
      </c>
      <c r="C109" s="53">
        <f>C110+C112</f>
        <v>5556441</v>
      </c>
      <c r="D109" s="53">
        <f t="shared" si="38"/>
        <v>0</v>
      </c>
      <c r="E109" s="53">
        <v>0</v>
      </c>
      <c r="F109" s="53">
        <v>0</v>
      </c>
      <c r="G109" s="53">
        <f t="shared" si="38"/>
        <v>0</v>
      </c>
    </row>
    <row r="110" spans="1:7" x14ac:dyDescent="0.25">
      <c r="A110" s="26" t="s">
        <v>4</v>
      </c>
      <c r="B110" s="25" t="s">
        <v>5</v>
      </c>
      <c r="C110" s="54">
        <f>SUM(C111)</f>
        <v>570067</v>
      </c>
      <c r="D110" s="54">
        <f t="shared" ref="D110:G110" si="39">SUM(D111)</f>
        <v>0</v>
      </c>
      <c r="E110" s="54">
        <f t="shared" si="39"/>
        <v>0</v>
      </c>
      <c r="F110" s="54">
        <f t="shared" si="39"/>
        <v>0</v>
      </c>
      <c r="G110" s="54">
        <f t="shared" si="39"/>
        <v>0</v>
      </c>
    </row>
    <row r="111" spans="1:7" x14ac:dyDescent="0.25">
      <c r="A111" s="36" t="s">
        <v>6</v>
      </c>
      <c r="B111" s="37" t="s">
        <v>7</v>
      </c>
      <c r="C111" s="55">
        <v>570067</v>
      </c>
      <c r="D111" s="55">
        <v>0</v>
      </c>
      <c r="E111" s="59"/>
      <c r="F111" s="55"/>
      <c r="G111" s="55"/>
    </row>
    <row r="112" spans="1:7" x14ac:dyDescent="0.25">
      <c r="A112" s="26" t="s">
        <v>14</v>
      </c>
      <c r="B112" s="25" t="s">
        <v>15</v>
      </c>
      <c r="C112" s="54">
        <f>SUM(C113)</f>
        <v>4986374</v>
      </c>
      <c r="D112" s="54">
        <f t="shared" ref="D112:G112" si="40">SUM(D113)</f>
        <v>0</v>
      </c>
      <c r="E112" s="54">
        <f t="shared" si="40"/>
        <v>0</v>
      </c>
      <c r="F112" s="54">
        <f t="shared" si="40"/>
        <v>0</v>
      </c>
      <c r="G112" s="54">
        <f t="shared" si="40"/>
        <v>0</v>
      </c>
    </row>
    <row r="113" spans="1:7" ht="15.75" thickBot="1" x14ac:dyDescent="0.3">
      <c r="A113" s="34">
        <v>45</v>
      </c>
      <c r="B113" s="33" t="s">
        <v>17</v>
      </c>
      <c r="C113" s="61">
        <v>4986374</v>
      </c>
      <c r="D113" s="61">
        <v>0</v>
      </c>
      <c r="E113" s="61">
        <v>0</v>
      </c>
      <c r="F113" s="61">
        <v>0</v>
      </c>
      <c r="G113" s="61">
        <v>0</v>
      </c>
    </row>
    <row r="114" spans="1:7" ht="15.75" thickBot="1" x14ac:dyDescent="0.3">
      <c r="A114" s="22" t="s">
        <v>42</v>
      </c>
      <c r="B114" s="23" t="s">
        <v>67</v>
      </c>
      <c r="C114" s="52">
        <f>C115+C120</f>
        <v>3965755</v>
      </c>
      <c r="D114" s="52">
        <f>D115+D120</f>
        <v>3771355</v>
      </c>
      <c r="E114" s="52">
        <f>E115+E120</f>
        <v>341413</v>
      </c>
      <c r="F114" s="52">
        <f t="shared" ref="F114:G114" si="41">F115+F120</f>
        <v>31147407</v>
      </c>
      <c r="G114" s="52">
        <f t="shared" si="41"/>
        <v>0</v>
      </c>
    </row>
    <row r="115" spans="1:7" x14ac:dyDescent="0.25">
      <c r="A115" s="19">
        <v>581</v>
      </c>
      <c r="B115" s="12" t="s">
        <v>58</v>
      </c>
      <c r="C115" s="71">
        <f>C116+C118</f>
        <v>3965755</v>
      </c>
      <c r="D115" s="71">
        <f>D118</f>
        <v>232624</v>
      </c>
      <c r="E115" s="71">
        <f>SUM(E116,E118)</f>
        <v>0</v>
      </c>
      <c r="F115" s="71">
        <f>SUM(F116,F118)</f>
        <v>0</v>
      </c>
      <c r="G115" s="71">
        <v>0</v>
      </c>
    </row>
    <row r="116" spans="1:7" x14ac:dyDescent="0.25">
      <c r="A116" s="26" t="s">
        <v>4</v>
      </c>
      <c r="B116" s="25" t="s">
        <v>5</v>
      </c>
      <c r="C116" s="54">
        <f>SUM(C117)</f>
        <v>207151</v>
      </c>
      <c r="D116" s="54">
        <f t="shared" ref="D116:G116" si="42">SUM(D117)</f>
        <v>0</v>
      </c>
      <c r="E116" s="54">
        <f t="shared" si="42"/>
        <v>0</v>
      </c>
      <c r="F116" s="54">
        <f t="shared" si="42"/>
        <v>0</v>
      </c>
      <c r="G116" s="54">
        <f t="shared" si="42"/>
        <v>0</v>
      </c>
    </row>
    <row r="117" spans="1:7" x14ac:dyDescent="0.25">
      <c r="A117" s="36" t="s">
        <v>6</v>
      </c>
      <c r="B117" s="37" t="s">
        <v>7</v>
      </c>
      <c r="C117" s="55">
        <v>207151</v>
      </c>
      <c r="D117" s="55">
        <v>0</v>
      </c>
      <c r="E117" s="55">
        <v>0</v>
      </c>
      <c r="F117" s="55"/>
      <c r="G117" s="55"/>
    </row>
    <row r="118" spans="1:7" x14ac:dyDescent="0.25">
      <c r="A118" s="24">
        <v>4</v>
      </c>
      <c r="B118" s="25" t="s">
        <v>15</v>
      </c>
      <c r="C118" s="72">
        <f>C119</f>
        <v>3758604</v>
      </c>
      <c r="D118" s="72">
        <f>SUM(D119)</f>
        <v>232624</v>
      </c>
      <c r="E118" s="72">
        <f t="shared" ref="E118:G118" si="43">SUM(E119)</f>
        <v>0</v>
      </c>
      <c r="F118" s="72">
        <f t="shared" si="43"/>
        <v>0</v>
      </c>
      <c r="G118" s="72">
        <f t="shared" si="43"/>
        <v>0</v>
      </c>
    </row>
    <row r="119" spans="1:7" ht="15.75" thickBot="1" x14ac:dyDescent="0.3">
      <c r="A119" s="32">
        <v>45</v>
      </c>
      <c r="B119" s="33" t="s">
        <v>17</v>
      </c>
      <c r="C119" s="73">
        <v>3758604</v>
      </c>
      <c r="D119" s="73">
        <v>232624</v>
      </c>
      <c r="E119" s="55">
        <v>0</v>
      </c>
      <c r="F119" s="73">
        <v>0</v>
      </c>
      <c r="G119" s="74">
        <v>0</v>
      </c>
    </row>
    <row r="120" spans="1:7" x14ac:dyDescent="0.25">
      <c r="A120" s="19">
        <v>815</v>
      </c>
      <c r="B120" s="12" t="s">
        <v>74</v>
      </c>
      <c r="C120" s="71">
        <f>C121</f>
        <v>0</v>
      </c>
      <c r="D120" s="71">
        <f>D121</f>
        <v>3538731</v>
      </c>
      <c r="E120" s="71">
        <f>E121</f>
        <v>341413</v>
      </c>
      <c r="F120" s="71">
        <f t="shared" ref="F120:G120" si="44">F121</f>
        <v>31147407</v>
      </c>
      <c r="G120" s="71">
        <f t="shared" si="44"/>
        <v>0</v>
      </c>
    </row>
    <row r="121" spans="1:7" x14ac:dyDescent="0.25">
      <c r="A121" s="24">
        <v>4</v>
      </c>
      <c r="B121" s="25" t="s">
        <v>15</v>
      </c>
      <c r="C121" s="72">
        <f>C122</f>
        <v>0</v>
      </c>
      <c r="D121" s="72">
        <f>SUM(D122)</f>
        <v>3538731</v>
      </c>
      <c r="E121" s="72">
        <f t="shared" ref="E121:G121" si="45">SUM(E122)</f>
        <v>341413</v>
      </c>
      <c r="F121" s="72">
        <f t="shared" si="45"/>
        <v>31147407</v>
      </c>
      <c r="G121" s="72">
        <f t="shared" si="45"/>
        <v>0</v>
      </c>
    </row>
    <row r="122" spans="1:7" ht="15.75" thickBot="1" x14ac:dyDescent="0.3">
      <c r="A122" s="32">
        <v>45</v>
      </c>
      <c r="B122" s="33" t="s">
        <v>17</v>
      </c>
      <c r="C122" s="73">
        <v>0</v>
      </c>
      <c r="D122" s="73">
        <v>3538731</v>
      </c>
      <c r="E122" s="55">
        <v>341413</v>
      </c>
      <c r="F122" s="73">
        <v>31147407</v>
      </c>
      <c r="G122" s="74">
        <v>0</v>
      </c>
    </row>
    <row r="123" spans="1:7" ht="15.75" thickBot="1" x14ac:dyDescent="0.3">
      <c r="A123" s="22" t="s">
        <v>43</v>
      </c>
      <c r="B123" s="23" t="s">
        <v>44</v>
      </c>
      <c r="C123" s="52">
        <f>C124</f>
        <v>7664912</v>
      </c>
      <c r="D123" s="52">
        <f>D124</f>
        <v>2853996</v>
      </c>
      <c r="E123" s="52">
        <f t="shared" ref="E123:G123" si="46">E124</f>
        <v>1840578</v>
      </c>
      <c r="F123" s="52">
        <f t="shared" si="46"/>
        <v>1240953</v>
      </c>
      <c r="G123" s="52">
        <f t="shared" si="46"/>
        <v>0</v>
      </c>
    </row>
    <row r="124" spans="1:7" x14ac:dyDescent="0.25">
      <c r="A124" s="18" t="s">
        <v>57</v>
      </c>
      <c r="B124" s="12" t="s">
        <v>58</v>
      </c>
      <c r="C124" s="53">
        <f>C125+C128</f>
        <v>7664912</v>
      </c>
      <c r="D124" s="53">
        <v>2853996</v>
      </c>
      <c r="E124" s="53">
        <f>E125+E128</f>
        <v>1840578</v>
      </c>
      <c r="F124" s="53">
        <f t="shared" ref="F124:G124" si="47">F125+F128</f>
        <v>1240953</v>
      </c>
      <c r="G124" s="53">
        <f t="shared" si="47"/>
        <v>0</v>
      </c>
    </row>
    <row r="125" spans="1:7" x14ac:dyDescent="0.25">
      <c r="A125" s="26" t="s">
        <v>4</v>
      </c>
      <c r="B125" s="25" t="s">
        <v>5</v>
      </c>
      <c r="C125" s="54">
        <f>SUM(C126:C127)</f>
        <v>350572</v>
      </c>
      <c r="D125" s="54">
        <f t="shared" ref="D125:G125" si="48">SUM(D126:D127)</f>
        <v>0</v>
      </c>
      <c r="E125" s="54">
        <f t="shared" si="48"/>
        <v>631242</v>
      </c>
      <c r="F125" s="54">
        <f t="shared" si="48"/>
        <v>209260</v>
      </c>
      <c r="G125" s="54">
        <f t="shared" si="48"/>
        <v>0</v>
      </c>
    </row>
    <row r="126" spans="1:7" x14ac:dyDescent="0.25">
      <c r="A126" s="27">
        <v>31</v>
      </c>
      <c r="B126" s="28" t="s">
        <v>9</v>
      </c>
      <c r="C126" s="69">
        <v>202605</v>
      </c>
      <c r="D126" s="69">
        <v>0</v>
      </c>
      <c r="E126" s="69">
        <v>368742</v>
      </c>
      <c r="F126" s="69">
        <v>171510</v>
      </c>
      <c r="G126" s="69">
        <v>0</v>
      </c>
    </row>
    <row r="127" spans="1:7" x14ac:dyDescent="0.25">
      <c r="A127" s="27" t="s">
        <v>6</v>
      </c>
      <c r="B127" s="28" t="s">
        <v>7</v>
      </c>
      <c r="C127" s="69">
        <v>147967</v>
      </c>
      <c r="D127" s="69">
        <v>0</v>
      </c>
      <c r="E127" s="69">
        <v>262500</v>
      </c>
      <c r="F127" s="69">
        <v>37750</v>
      </c>
      <c r="G127" s="69">
        <v>0</v>
      </c>
    </row>
    <row r="128" spans="1:7" x14ac:dyDescent="0.25">
      <c r="A128" s="26" t="s">
        <v>14</v>
      </c>
      <c r="B128" s="25" t="s">
        <v>15</v>
      </c>
      <c r="C128" s="54">
        <f>SUM(C129:C131)</f>
        <v>7314340</v>
      </c>
      <c r="D128" s="54">
        <f t="shared" ref="D128:G128" si="49">SUM(D129:D131)</f>
        <v>0</v>
      </c>
      <c r="E128" s="54">
        <f t="shared" si="49"/>
        <v>1209336</v>
      </c>
      <c r="F128" s="54">
        <f t="shared" si="49"/>
        <v>1031693</v>
      </c>
      <c r="G128" s="54">
        <f t="shared" si="49"/>
        <v>0</v>
      </c>
    </row>
    <row r="129" spans="1:7" x14ac:dyDescent="0.25">
      <c r="A129" s="27">
        <v>41</v>
      </c>
      <c r="B129" s="28" t="s">
        <v>21</v>
      </c>
      <c r="C129" s="69">
        <v>0</v>
      </c>
      <c r="D129" s="69">
        <v>0</v>
      </c>
      <c r="E129" s="69">
        <v>0</v>
      </c>
      <c r="F129" s="69">
        <v>0</v>
      </c>
      <c r="G129" s="69">
        <v>0</v>
      </c>
    </row>
    <row r="130" spans="1:7" x14ac:dyDescent="0.25">
      <c r="A130" s="27" t="s">
        <v>16</v>
      </c>
      <c r="B130" s="28" t="s">
        <v>17</v>
      </c>
      <c r="C130" s="69">
        <v>7314340</v>
      </c>
      <c r="D130" s="69">
        <v>0</v>
      </c>
      <c r="E130" s="69">
        <v>1209336</v>
      </c>
      <c r="F130" s="69">
        <v>1031693</v>
      </c>
      <c r="G130" s="69"/>
    </row>
    <row r="131" spans="1:7" ht="15.75" thickBot="1" x14ac:dyDescent="0.3">
      <c r="A131" s="29">
        <v>45</v>
      </c>
      <c r="B131" s="30" t="s">
        <v>18</v>
      </c>
      <c r="C131" s="70">
        <v>0</v>
      </c>
      <c r="D131" s="70">
        <v>0</v>
      </c>
      <c r="E131" s="62"/>
      <c r="F131" s="70"/>
      <c r="G131" s="70"/>
    </row>
    <row r="132" spans="1:7" ht="15.75" thickBot="1" x14ac:dyDescent="0.3">
      <c r="A132" s="22" t="s">
        <v>31</v>
      </c>
      <c r="B132" s="23" t="s">
        <v>23</v>
      </c>
      <c r="C132" s="52">
        <f>C133</f>
        <v>143422</v>
      </c>
      <c r="D132" s="52">
        <f t="shared" ref="D132:G133" si="50">D133</f>
        <v>25997</v>
      </c>
      <c r="E132" s="52">
        <f t="shared" si="50"/>
        <v>250000</v>
      </c>
      <c r="F132" s="52">
        <f t="shared" si="50"/>
        <v>200000</v>
      </c>
      <c r="G132" s="52">
        <f t="shared" si="50"/>
        <v>200000</v>
      </c>
    </row>
    <row r="133" spans="1:7" x14ac:dyDescent="0.25">
      <c r="A133" s="18" t="s">
        <v>49</v>
      </c>
      <c r="B133" s="12" t="s">
        <v>50</v>
      </c>
      <c r="C133" s="53">
        <f>C134</f>
        <v>143422</v>
      </c>
      <c r="D133" s="53">
        <f t="shared" si="50"/>
        <v>25997</v>
      </c>
      <c r="E133" s="53">
        <v>250000</v>
      </c>
      <c r="F133" s="53">
        <v>200000</v>
      </c>
      <c r="G133" s="53">
        <v>200000</v>
      </c>
    </row>
    <row r="134" spans="1:7" x14ac:dyDescent="0.25">
      <c r="A134" s="26" t="s">
        <v>4</v>
      </c>
      <c r="B134" s="25" t="s">
        <v>5</v>
      </c>
      <c r="C134" s="54">
        <f>SUM(C135)</f>
        <v>143422</v>
      </c>
      <c r="D134" s="54">
        <f t="shared" ref="D134:G134" si="51">SUM(D135)</f>
        <v>25997</v>
      </c>
      <c r="E134" s="54">
        <f t="shared" si="51"/>
        <v>250000</v>
      </c>
      <c r="F134" s="54">
        <f t="shared" si="51"/>
        <v>200000</v>
      </c>
      <c r="G134" s="54">
        <f t="shared" si="51"/>
        <v>200000</v>
      </c>
    </row>
    <row r="135" spans="1:7" ht="15.75" thickBot="1" x14ac:dyDescent="0.3">
      <c r="A135" s="31" t="s">
        <v>8</v>
      </c>
      <c r="B135" s="30" t="s">
        <v>9</v>
      </c>
      <c r="C135" s="70">
        <v>143422</v>
      </c>
      <c r="D135" s="70">
        <v>25997</v>
      </c>
      <c r="E135" s="70">
        <v>250000</v>
      </c>
      <c r="F135" s="70">
        <v>200000</v>
      </c>
      <c r="G135" s="70">
        <v>200000</v>
      </c>
    </row>
    <row r="136" spans="1:7" ht="15.75" thickBot="1" x14ac:dyDescent="0.3">
      <c r="A136" s="22" t="s">
        <v>45</v>
      </c>
      <c r="B136" s="23" t="s">
        <v>46</v>
      </c>
      <c r="C136" s="52">
        <f>C137</f>
        <v>191788</v>
      </c>
      <c r="D136" s="52">
        <f t="shared" ref="D136:G136" si="52">D137</f>
        <v>232965</v>
      </c>
      <c r="E136" s="52">
        <f t="shared" si="52"/>
        <v>232963</v>
      </c>
      <c r="F136" s="52">
        <f t="shared" si="52"/>
        <v>232963</v>
      </c>
      <c r="G136" s="52">
        <f t="shared" si="52"/>
        <v>232963</v>
      </c>
    </row>
    <row r="137" spans="1:7" x14ac:dyDescent="0.25">
      <c r="A137" s="18" t="s">
        <v>49</v>
      </c>
      <c r="B137" s="12" t="s">
        <v>50</v>
      </c>
      <c r="C137" s="53">
        <f>C138+C141</f>
        <v>191788</v>
      </c>
      <c r="D137" s="53">
        <f t="shared" ref="D137" si="53">D138+D141</f>
        <v>232965</v>
      </c>
      <c r="E137" s="53">
        <f>E138+E141</f>
        <v>232963</v>
      </c>
      <c r="F137" s="53">
        <f t="shared" ref="F137:G137" si="54">F138+F141</f>
        <v>232963</v>
      </c>
      <c r="G137" s="53">
        <f t="shared" si="54"/>
        <v>232963</v>
      </c>
    </row>
    <row r="138" spans="1:7" x14ac:dyDescent="0.25">
      <c r="A138" s="26" t="s">
        <v>4</v>
      </c>
      <c r="B138" s="25" t="s">
        <v>5</v>
      </c>
      <c r="C138" s="54">
        <f>SUM(C139:C140)</f>
        <v>109321</v>
      </c>
      <c r="D138" s="54">
        <f t="shared" ref="D138" si="55">SUM(D139:D140)</f>
        <v>232965</v>
      </c>
      <c r="E138" s="54">
        <f>SUM(E139:E140)</f>
        <v>151500</v>
      </c>
      <c r="F138" s="54">
        <f t="shared" ref="F138:G138" si="56">SUM(F139:F140)</f>
        <v>151500</v>
      </c>
      <c r="G138" s="54">
        <f t="shared" si="56"/>
        <v>151500</v>
      </c>
    </row>
    <row r="139" spans="1:7" x14ac:dyDescent="0.25">
      <c r="A139" s="27" t="s">
        <v>6</v>
      </c>
      <c r="B139" s="28" t="s">
        <v>7</v>
      </c>
      <c r="C139" s="69">
        <v>109259</v>
      </c>
      <c r="D139" s="69">
        <v>232965</v>
      </c>
      <c r="E139" s="69">
        <v>148500</v>
      </c>
      <c r="F139" s="69">
        <v>148500</v>
      </c>
      <c r="G139" s="69">
        <v>148500</v>
      </c>
    </row>
    <row r="140" spans="1:7" x14ac:dyDescent="0.25">
      <c r="A140" s="27" t="s">
        <v>10</v>
      </c>
      <c r="B140" s="28" t="s">
        <v>11</v>
      </c>
      <c r="C140" s="69">
        <v>62</v>
      </c>
      <c r="D140" s="69">
        <v>0</v>
      </c>
      <c r="E140" s="69">
        <v>3000</v>
      </c>
      <c r="F140" s="69">
        <v>3000</v>
      </c>
      <c r="G140" s="69">
        <v>3000</v>
      </c>
    </row>
    <row r="141" spans="1:7" x14ac:dyDescent="0.25">
      <c r="A141" s="84" t="s">
        <v>14</v>
      </c>
      <c r="B141" s="85" t="s">
        <v>15</v>
      </c>
      <c r="C141" s="86">
        <f>SUM(C142:C144)</f>
        <v>82467</v>
      </c>
      <c r="D141" s="86">
        <f t="shared" ref="D141" si="57">SUM(D142:D144)</f>
        <v>0</v>
      </c>
      <c r="E141" s="86">
        <f>SUM(E142:E144)</f>
        <v>81463</v>
      </c>
      <c r="F141" s="86">
        <f t="shared" ref="F141:G141" si="58">SUM(F142:F144)</f>
        <v>81463</v>
      </c>
      <c r="G141" s="86">
        <f t="shared" si="58"/>
        <v>81463</v>
      </c>
    </row>
    <row r="142" spans="1:7" x14ac:dyDescent="0.25">
      <c r="A142" s="90" t="s">
        <v>20</v>
      </c>
      <c r="B142" s="91" t="s">
        <v>21</v>
      </c>
      <c r="C142" s="92">
        <v>2000</v>
      </c>
      <c r="D142" s="92">
        <v>0</v>
      </c>
      <c r="E142" s="69">
        <v>5000</v>
      </c>
      <c r="F142" s="69">
        <v>5000</v>
      </c>
      <c r="G142" s="69">
        <v>5000</v>
      </c>
    </row>
    <row r="143" spans="1:7" x14ac:dyDescent="0.25">
      <c r="A143" s="90" t="s">
        <v>16</v>
      </c>
      <c r="B143" s="91" t="s">
        <v>17</v>
      </c>
      <c r="C143" s="92">
        <v>79257</v>
      </c>
      <c r="D143" s="92">
        <v>0</v>
      </c>
      <c r="E143" s="69">
        <v>71463</v>
      </c>
      <c r="F143" s="69">
        <v>71463</v>
      </c>
      <c r="G143" s="69">
        <v>71463</v>
      </c>
    </row>
    <row r="144" spans="1:7" x14ac:dyDescent="0.25">
      <c r="A144" s="90">
        <v>45</v>
      </c>
      <c r="B144" s="91" t="s">
        <v>18</v>
      </c>
      <c r="C144" s="92">
        <v>1210</v>
      </c>
      <c r="D144" s="92">
        <v>0</v>
      </c>
      <c r="E144" s="69">
        <v>5000</v>
      </c>
      <c r="F144" s="69">
        <v>5000</v>
      </c>
      <c r="G144" s="69">
        <v>5000</v>
      </c>
    </row>
    <row r="145" spans="1:7" ht="15.75" thickBot="1" x14ac:dyDescent="0.3">
      <c r="A145" s="87" t="s">
        <v>30</v>
      </c>
      <c r="B145" s="88" t="s">
        <v>68</v>
      </c>
      <c r="C145" s="89">
        <f>C146</f>
        <v>73491</v>
      </c>
      <c r="D145" s="89">
        <f t="shared" ref="D145:G146" si="59">D146</f>
        <v>81066</v>
      </c>
      <c r="E145" s="89">
        <f t="shared" si="59"/>
        <v>107283</v>
      </c>
      <c r="F145" s="89">
        <f t="shared" si="59"/>
        <v>127283</v>
      </c>
      <c r="G145" s="89">
        <f t="shared" si="59"/>
        <v>127283</v>
      </c>
    </row>
    <row r="146" spans="1:7" x14ac:dyDescent="0.25">
      <c r="A146" s="18" t="s">
        <v>49</v>
      </c>
      <c r="B146" s="12" t="s">
        <v>50</v>
      </c>
      <c r="C146" s="53">
        <f>C147</f>
        <v>73491</v>
      </c>
      <c r="D146" s="53">
        <f t="shared" si="59"/>
        <v>81066</v>
      </c>
      <c r="E146" s="53">
        <f>E147</f>
        <v>107283</v>
      </c>
      <c r="F146" s="53">
        <f t="shared" si="59"/>
        <v>127283</v>
      </c>
      <c r="G146" s="53">
        <f t="shared" si="59"/>
        <v>127283</v>
      </c>
    </row>
    <row r="147" spans="1:7" x14ac:dyDescent="0.25">
      <c r="A147" s="26" t="s">
        <v>4</v>
      </c>
      <c r="B147" s="25" t="s">
        <v>5</v>
      </c>
      <c r="C147" s="54">
        <f>SUM(C148)</f>
        <v>73491</v>
      </c>
      <c r="D147" s="54">
        <f t="shared" ref="D147:G147" si="60">SUM(D148)</f>
        <v>81066</v>
      </c>
      <c r="E147" s="54">
        <f t="shared" si="60"/>
        <v>107283</v>
      </c>
      <c r="F147" s="54">
        <f t="shared" si="60"/>
        <v>127283</v>
      </c>
      <c r="G147" s="54">
        <f t="shared" si="60"/>
        <v>127283</v>
      </c>
    </row>
    <row r="148" spans="1:7" x14ac:dyDescent="0.25">
      <c r="A148" s="27">
        <v>32</v>
      </c>
      <c r="B148" s="28" t="s">
        <v>7</v>
      </c>
      <c r="C148" s="69">
        <v>73491</v>
      </c>
      <c r="D148" s="69">
        <v>81066</v>
      </c>
      <c r="E148" s="69">
        <v>107283</v>
      </c>
      <c r="F148" s="69">
        <v>127283</v>
      </c>
      <c r="G148" s="69">
        <v>127283</v>
      </c>
    </row>
    <row r="149" spans="1:7" ht="15.75" thickBot="1" x14ac:dyDescent="0.3">
      <c r="A149" s="87" t="s">
        <v>75</v>
      </c>
      <c r="B149" s="88" t="s">
        <v>76</v>
      </c>
      <c r="C149" s="89">
        <f>C150</f>
        <v>0</v>
      </c>
      <c r="D149" s="89">
        <f t="shared" ref="D149:G149" si="61">D150</f>
        <v>0</v>
      </c>
      <c r="E149" s="89">
        <f t="shared" si="61"/>
        <v>146167</v>
      </c>
      <c r="F149" s="89">
        <f t="shared" si="61"/>
        <v>210484</v>
      </c>
      <c r="G149" s="89">
        <f t="shared" si="61"/>
        <v>0</v>
      </c>
    </row>
    <row r="150" spans="1:7" x14ac:dyDescent="0.25">
      <c r="A150" s="18">
        <v>581</v>
      </c>
      <c r="B150" s="12" t="s">
        <v>58</v>
      </c>
      <c r="C150" s="53">
        <v>0</v>
      </c>
      <c r="D150" s="53">
        <v>0</v>
      </c>
      <c r="E150" s="53">
        <f>E151</f>
        <v>146167</v>
      </c>
      <c r="F150" s="53">
        <f>F151</f>
        <v>210484</v>
      </c>
      <c r="G150" s="53">
        <f>G151</f>
        <v>0</v>
      </c>
    </row>
    <row r="151" spans="1:7" x14ac:dyDescent="0.25">
      <c r="A151" s="26" t="s">
        <v>4</v>
      </c>
      <c r="B151" s="25" t="s">
        <v>5</v>
      </c>
      <c r="C151" s="54">
        <v>0</v>
      </c>
      <c r="D151" s="54">
        <v>0</v>
      </c>
      <c r="E151" s="54">
        <f t="shared" ref="E151:G151" si="62">SUM(E152)</f>
        <v>146167</v>
      </c>
      <c r="F151" s="54">
        <f t="shared" si="62"/>
        <v>210484</v>
      </c>
      <c r="G151" s="54">
        <f t="shared" si="62"/>
        <v>0</v>
      </c>
    </row>
    <row r="152" spans="1:7" x14ac:dyDescent="0.25">
      <c r="A152" s="27">
        <v>37</v>
      </c>
      <c r="B152" s="37" t="s">
        <v>13</v>
      </c>
      <c r="C152" s="69">
        <v>0</v>
      </c>
      <c r="D152" s="69">
        <v>0</v>
      </c>
      <c r="E152" s="69">
        <v>146167</v>
      </c>
      <c r="F152" s="69">
        <v>210484</v>
      </c>
      <c r="G152" s="69">
        <v>0</v>
      </c>
    </row>
    <row r="153" spans="1:7" ht="15.75" thickBot="1" x14ac:dyDescent="0.3">
      <c r="A153" s="87" t="s">
        <v>77</v>
      </c>
      <c r="B153" s="88"/>
      <c r="C153" s="89">
        <f>C154</f>
        <v>0</v>
      </c>
      <c r="D153" s="89">
        <f t="shared" ref="D153:G153" si="63">D154</f>
        <v>0</v>
      </c>
      <c r="E153" s="89">
        <f t="shared" si="63"/>
        <v>652786</v>
      </c>
      <c r="F153" s="89">
        <f t="shared" si="63"/>
        <v>322151</v>
      </c>
      <c r="G153" s="89">
        <f t="shared" si="63"/>
        <v>0</v>
      </c>
    </row>
    <row r="154" spans="1:7" x14ac:dyDescent="0.25">
      <c r="A154" s="18">
        <v>581</v>
      </c>
      <c r="B154" s="12" t="s">
        <v>58</v>
      </c>
      <c r="C154" s="53">
        <v>0</v>
      </c>
      <c r="D154" s="53">
        <v>0</v>
      </c>
      <c r="E154" s="53">
        <f>E155+E158</f>
        <v>652786</v>
      </c>
      <c r="F154" s="53">
        <f t="shared" ref="F154:G154" si="64">F155+F158</f>
        <v>322151</v>
      </c>
      <c r="G154" s="53">
        <f t="shared" si="64"/>
        <v>0</v>
      </c>
    </row>
    <row r="155" spans="1:7" x14ac:dyDescent="0.25">
      <c r="A155" s="26" t="s">
        <v>4</v>
      </c>
      <c r="B155" s="25" t="s">
        <v>5</v>
      </c>
      <c r="C155" s="54">
        <v>0</v>
      </c>
      <c r="D155" s="54">
        <v>0</v>
      </c>
      <c r="E155" s="54">
        <f>SUM(E156:E157)</f>
        <v>502146</v>
      </c>
      <c r="F155" s="54">
        <f t="shared" ref="F155:G155" si="65">SUM(F156:F157)</f>
        <v>290401</v>
      </c>
      <c r="G155" s="54">
        <f t="shared" si="65"/>
        <v>0</v>
      </c>
    </row>
    <row r="156" spans="1:7" x14ac:dyDescent="0.25">
      <c r="A156" s="27">
        <v>31</v>
      </c>
      <c r="B156" s="30" t="s">
        <v>9</v>
      </c>
      <c r="C156" s="69">
        <v>0</v>
      </c>
      <c r="D156" s="69">
        <v>0</v>
      </c>
      <c r="E156" s="69">
        <v>223499</v>
      </c>
      <c r="F156" s="69">
        <v>96217</v>
      </c>
      <c r="G156" s="69">
        <v>0</v>
      </c>
    </row>
    <row r="157" spans="1:7" x14ac:dyDescent="0.25">
      <c r="A157" s="27">
        <v>32</v>
      </c>
      <c r="B157" s="28" t="s">
        <v>7</v>
      </c>
      <c r="C157" s="69">
        <v>0</v>
      </c>
      <c r="D157" s="69">
        <v>0</v>
      </c>
      <c r="E157" s="69">
        <v>278647</v>
      </c>
      <c r="F157" s="69">
        <v>194184</v>
      </c>
      <c r="G157" s="69">
        <v>0</v>
      </c>
    </row>
    <row r="158" spans="1:7" x14ac:dyDescent="0.25">
      <c r="A158" s="84" t="s">
        <v>14</v>
      </c>
      <c r="B158" s="85" t="s">
        <v>15</v>
      </c>
      <c r="C158" s="86">
        <f>SUM(C159:C161)</f>
        <v>0</v>
      </c>
      <c r="D158" s="86">
        <f t="shared" ref="D158" si="66">SUM(D159:D161)</f>
        <v>0</v>
      </c>
      <c r="E158" s="86">
        <f>SUM(E159:E161)</f>
        <v>150640</v>
      </c>
      <c r="F158" s="86">
        <f t="shared" ref="F158:G158" si="67">SUM(F159:F161)</f>
        <v>31750</v>
      </c>
      <c r="G158" s="86">
        <f t="shared" si="67"/>
        <v>0</v>
      </c>
    </row>
    <row r="159" spans="1:7" x14ac:dyDescent="0.25">
      <c r="A159" s="90" t="s">
        <v>20</v>
      </c>
      <c r="B159" s="91" t="s">
        <v>21</v>
      </c>
      <c r="C159" s="92"/>
      <c r="D159" s="92">
        <v>0</v>
      </c>
      <c r="E159" s="69"/>
      <c r="F159" s="69"/>
      <c r="G159" s="69"/>
    </row>
    <row r="160" spans="1:7" x14ac:dyDescent="0.25">
      <c r="A160" s="90" t="s">
        <v>16</v>
      </c>
      <c r="B160" s="91" t="s">
        <v>17</v>
      </c>
      <c r="C160" s="92"/>
      <c r="D160" s="92">
        <v>0</v>
      </c>
      <c r="E160" s="69">
        <v>91500</v>
      </c>
      <c r="F160" s="69">
        <v>31750</v>
      </c>
      <c r="G160" s="69">
        <v>0</v>
      </c>
    </row>
    <row r="161" spans="1:7" x14ac:dyDescent="0.25">
      <c r="A161" s="90">
        <v>45</v>
      </c>
      <c r="B161" s="91" t="s">
        <v>18</v>
      </c>
      <c r="C161" s="92"/>
      <c r="D161" s="92">
        <v>0</v>
      </c>
      <c r="E161" s="69">
        <v>59140</v>
      </c>
      <c r="F161" s="69">
        <v>0</v>
      </c>
      <c r="G161" s="69">
        <v>0</v>
      </c>
    </row>
  </sheetData>
  <mergeCells count="1">
    <mergeCell ref="A3:F3"/>
  </mergeCells>
  <phoneticPr fontId="28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1781-PMF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Selmira Šećibović</cp:lastModifiedBy>
  <cp:lastPrinted>2025-01-07T07:40:40Z</cp:lastPrinted>
  <dcterms:created xsi:type="dcterms:W3CDTF">2022-09-23T10:37:40Z</dcterms:created>
  <dcterms:modified xsi:type="dcterms:W3CDTF">2025-01-10T13:08:32Z</dcterms:modified>
</cp:coreProperties>
</file>