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mfhr-my.sharepoint.com/personal/sradic_biol_pmf_hr/Documents/D/D/pokusi iz fiziologije bilja u nastavi/2025/"/>
    </mc:Choice>
  </mc:AlternateContent>
  <xr:revisionPtr revIDLastSave="2" documentId="8_{58248FF5-E3F3-409B-BC84-D6731E1519C2}" xr6:coauthVersionLast="47" xr6:coauthVersionMax="47" xr10:uidLastSave="{35B073CA-506B-471D-8C08-58A35CD3C083}"/>
  <bookViews>
    <workbookView xWindow="-120" yWindow="-120" windowWidth="38640" windowHeight="21120" xr2:uid="{5B8368E6-317D-4C04-BCD9-F4A7D89C31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" l="1"/>
  <c r="I33" i="1"/>
  <c r="I32" i="1"/>
  <c r="J32" i="1"/>
  <c r="H34" i="1"/>
  <c r="H17" i="1"/>
  <c r="J13" i="1"/>
  <c r="J5" i="1"/>
  <c r="H9" i="1"/>
  <c r="G9" i="1"/>
  <c r="F23" i="1"/>
  <c r="E23" i="1"/>
  <c r="F5" i="1"/>
  <c r="G5" i="1" s="1"/>
  <c r="E5" i="1"/>
  <c r="L5" i="1"/>
  <c r="L32" i="1"/>
  <c r="K32" i="1"/>
  <c r="L13" i="1"/>
  <c r="I13" i="1"/>
  <c r="N23" i="1"/>
  <c r="L23" i="1"/>
  <c r="J23" i="1"/>
  <c r="H24" i="1"/>
  <c r="H25" i="1"/>
  <c r="H26" i="1"/>
  <c r="H27" i="1"/>
  <c r="H28" i="1"/>
  <c r="H29" i="1"/>
  <c r="H30" i="1"/>
  <c r="J31" i="1"/>
  <c r="H32" i="1"/>
  <c r="J33" i="1"/>
  <c r="H35" i="1"/>
  <c r="H36" i="1"/>
  <c r="H37" i="1"/>
  <c r="H38" i="1"/>
  <c r="H23" i="1"/>
  <c r="H5" i="1"/>
  <c r="G38" i="1"/>
  <c r="G24" i="1"/>
  <c r="G25" i="1"/>
  <c r="G26" i="1"/>
  <c r="G27" i="1"/>
  <c r="G28" i="1"/>
  <c r="G29" i="1"/>
  <c r="G30" i="1"/>
  <c r="G32" i="1"/>
  <c r="G34" i="1"/>
  <c r="G35" i="1"/>
  <c r="G36" i="1"/>
  <c r="G37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N5" i="1"/>
  <c r="H6" i="1"/>
  <c r="H7" i="1"/>
  <c r="H8" i="1"/>
  <c r="H10" i="1"/>
  <c r="H11" i="1"/>
  <c r="H12" i="1"/>
  <c r="H13" i="1"/>
  <c r="H14" i="1"/>
  <c r="H15" i="1"/>
  <c r="H16" i="1"/>
  <c r="H18" i="1"/>
  <c r="H19" i="1"/>
  <c r="H20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G23" i="1" l="1"/>
  <c r="I23" i="1"/>
  <c r="K23" i="1"/>
  <c r="M23" i="1"/>
  <c r="M5" i="1"/>
  <c r="I5" i="1"/>
  <c r="K5" i="1"/>
</calcChain>
</file>

<file path=xl/sharedStrings.xml><?xml version="1.0" encoding="utf-8"?>
<sst xmlns="http://schemas.openxmlformats.org/spreadsheetml/2006/main" count="63" uniqueCount="17">
  <si>
    <t>frond</t>
  </si>
  <si>
    <t>0. Dan</t>
  </si>
  <si>
    <t>7.dan</t>
  </si>
  <si>
    <t>T</t>
  </si>
  <si>
    <t>K</t>
  </si>
  <si>
    <t>FW</t>
  </si>
  <si>
    <t>SSR</t>
  </si>
  <si>
    <t>PBL</t>
  </si>
  <si>
    <t>AV(SSR)</t>
  </si>
  <si>
    <t>AV(PBL)</t>
  </si>
  <si>
    <t>STDEV(SSR)</t>
  </si>
  <si>
    <t>STDEV(PBL)</t>
  </si>
  <si>
    <t>T-TEST(SSR)</t>
  </si>
  <si>
    <t>T-TEST(PBL)</t>
  </si>
  <si>
    <t>Kontrola</t>
  </si>
  <si>
    <t>CuCl2</t>
  </si>
  <si>
    <t>09.12.2025.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</si>
</sst>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0" xfId="0" applyFont="1"/>
    <xf numFmtId="0" fontId="3" fillId="0" borderId="0" xfId="0" applyFont="1"/>
    <xf numFmtId="0" fontId="3" fillId="0" borderId="1" xfId="0" applyFont="1" applyBorder="1"/>
    <xf numFmtId="2" fontId="0" fillId="0" borderId="0" xfId="0" applyNumberForma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0" fillId="0" borderId="1" xfId="0" applyBorder="1"/>
    <xf numFmtId="2" fontId="0" fillId="0" borderId="1" xfId="0" applyNumberFormat="1" applyBorder="1"/>
    <xf numFmtId="0" fontId="5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50-4877-898F-3B008CD33CBE}"/>
              </c:ext>
            </c:extLst>
          </c:dPt>
          <c:dLbls>
            <c:dLbl>
              <c:idx val="0"/>
              <c:layout>
                <c:manualLayout>
                  <c:x val="-5.0925337632079971E-17"/>
                  <c:y val="-6.03280839895013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050-4877-898F-3B008CD33CBE}"/>
                </c:ext>
              </c:extLst>
            </c:dLbl>
            <c:dLbl>
              <c:idx val="1"/>
              <c:layout>
                <c:manualLayout>
                  <c:x val="-1.0185067526415994E-16"/>
                  <c:y val="-0.134259259259259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050-4877-898F-3B008CD33C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Sheet1!$P$4:$Q$4</c:f>
                <c:numCache>
                  <c:formatCode>General</c:formatCode>
                  <c:ptCount val="2"/>
                  <c:pt idx="0">
                    <c:v>1.9889722117719381E-2</c:v>
                  </c:pt>
                  <c:pt idx="1">
                    <c:v>4.4109484590372339E-2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Sheet1!$P$2:$Q$2</c:f>
              <c:strCache>
                <c:ptCount val="2"/>
                <c:pt idx="0">
                  <c:v>Kontrola</c:v>
                </c:pt>
                <c:pt idx="1">
                  <c:v>CuCl2</c:v>
                </c:pt>
              </c:strCache>
            </c:strRef>
          </c:cat>
          <c:val>
            <c:numRef>
              <c:f>Sheet1!$P$3:$Q$3</c:f>
              <c:numCache>
                <c:formatCode>General</c:formatCode>
                <c:ptCount val="2"/>
                <c:pt idx="0">
                  <c:v>0.21356976647137352</c:v>
                </c:pt>
                <c:pt idx="1">
                  <c:v>8.6650744676806182E-2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0-4877-898F-3B008CD3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3338655"/>
        <c:axId val="2115303439"/>
      </c:barChart>
      <c:catAx>
        <c:axId val="21233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303439"/>
        <c:crosses val="autoZero"/>
        <c:auto val="1"/>
        <c:lblAlgn val="ctr"/>
        <c:lblOffset val="100"/>
        <c:noMultiLvlLbl val="0"/>
      </c:catAx>
      <c:valAx>
        <c:axId val="211530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Specifična stopa rasta (broj listića)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3338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878-47E4-97FE-9B83B95BF565}"/>
              </c:ext>
            </c:extLst>
          </c:dPt>
          <c:dLbls>
            <c:dLbl>
              <c:idx val="0"/>
              <c:layout>
                <c:manualLayout>
                  <c:x val="0"/>
                  <c:y val="-0.152777777777777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878-47E4-97FE-9B83B95BF565}"/>
                </c:ext>
              </c:extLst>
            </c:dLbl>
            <c:dLbl>
              <c:idx val="1"/>
              <c:layout>
                <c:manualLayout>
                  <c:x val="-1.0185067526415994E-16"/>
                  <c:y val="-9.25925925925925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878-47E4-97FE-9B83B95BF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Sheet1!$X$4:$Y$4</c:f>
                <c:numCache>
                  <c:formatCode>General</c:formatCode>
                  <c:ptCount val="2"/>
                  <c:pt idx="0">
                    <c:v>1.3764735014854244</c:v>
                  </c:pt>
                  <c:pt idx="1">
                    <c:v>0.78525032683963258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Sheet1!$X$2:$Y$2</c:f>
              <c:strCache>
                <c:ptCount val="2"/>
                <c:pt idx="0">
                  <c:v>Kontrola</c:v>
                </c:pt>
                <c:pt idx="1">
                  <c:v>CuCl2</c:v>
                </c:pt>
              </c:strCache>
            </c:strRef>
          </c:cat>
          <c:val>
            <c:numRef>
              <c:f>Sheet1!$X$3:$Y$3</c:f>
              <c:numCache>
                <c:formatCode>General</c:formatCode>
                <c:ptCount val="2"/>
                <c:pt idx="0">
                  <c:v>4.8035714285714288</c:v>
                </c:pt>
                <c:pt idx="1">
                  <c:v>1.3214285714285712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8-47E4-97FE-9B83B95B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091935"/>
        <c:axId val="419096511"/>
      </c:barChart>
      <c:catAx>
        <c:axId val="41909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9096511"/>
        <c:crosses val="autoZero"/>
        <c:auto val="1"/>
        <c:lblAlgn val="ctr"/>
        <c:lblOffset val="100"/>
        <c:noMultiLvlLbl val="0"/>
      </c:catAx>
      <c:valAx>
        <c:axId val="41909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Prirast broja listića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909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2756993126078"/>
          <c:y val="5.0925925925925923E-2"/>
          <c:w val="0.83118351337300234"/>
          <c:h val="0.832415427238261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34-41CA-8F1A-9049F03811B6}"/>
              </c:ext>
            </c:extLst>
          </c:dPt>
          <c:dLbls>
            <c:dLbl>
              <c:idx val="0"/>
              <c:layout>
                <c:manualLayout>
                  <c:x val="0"/>
                  <c:y val="-7.4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D34-41CA-8F1A-9049F03811B6}"/>
                </c:ext>
              </c:extLst>
            </c:dLbl>
            <c:dLbl>
              <c:idx val="1"/>
              <c:layout>
                <c:manualLayout>
                  <c:x val="0"/>
                  <c:y val="-9.38353678944494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D34-41CA-8F1A-9049F03811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Sheet1!$P$25:$Q$25</c:f>
                <c:numCache>
                  <c:formatCode>General</c:formatCode>
                  <c:ptCount val="2"/>
                  <c:pt idx="0">
                    <c:v>3.0087832176589543E-2</c:v>
                  </c:pt>
                  <c:pt idx="1">
                    <c:v>3.8528394889245102E-2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Sheet1!$P$23:$Q$23</c:f>
              <c:strCache>
                <c:ptCount val="2"/>
                <c:pt idx="0">
                  <c:v>Kontrola</c:v>
                </c:pt>
                <c:pt idx="1">
                  <c:v>CuCl2</c:v>
                </c:pt>
              </c:strCache>
            </c:strRef>
          </c:cat>
          <c:val>
            <c:numRef>
              <c:f>Sheet1!$P$24:$Q$24</c:f>
              <c:numCache>
                <c:formatCode>General</c:formatCode>
                <c:ptCount val="2"/>
                <c:pt idx="0">
                  <c:v>0.27358367723802535</c:v>
                </c:pt>
                <c:pt idx="1">
                  <c:v>5.9835179208445194E-2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4-41CA-8F1A-9049F0381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9273215"/>
        <c:axId val="2119275295"/>
      </c:barChart>
      <c:catAx>
        <c:axId val="211927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9275295"/>
        <c:crosses val="autoZero"/>
        <c:auto val="1"/>
        <c:lblAlgn val="ctr"/>
        <c:lblOffset val="100"/>
        <c:noMultiLvlLbl val="0"/>
      </c:catAx>
      <c:valAx>
        <c:axId val="211927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specifična stopa rasta (FW)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9273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1087051618548"/>
          <c:y val="6.4814814814814811E-2"/>
          <c:w val="0.82400240594925622"/>
          <c:h val="0.815559192206523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23-4555-B90A-90B85358A4D2}"/>
              </c:ext>
            </c:extLst>
          </c:dPt>
          <c:dLbls>
            <c:dLbl>
              <c:idx val="0"/>
              <c:layout>
                <c:manualLayout>
                  <c:x val="-5.0925337632079971E-17"/>
                  <c:y val="-0.162037037037037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E23-4555-B90A-90B85358A4D2}"/>
                </c:ext>
              </c:extLst>
            </c:dLbl>
            <c:dLbl>
              <c:idx val="1"/>
              <c:layout>
                <c:manualLayout>
                  <c:x val="0"/>
                  <c:y val="-3.36963256219348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E23-4555-B90A-90B85358A4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Sheet1!$X$25:$Y$25</c:f>
                <c:numCache>
                  <c:formatCode>General</c:formatCode>
                  <c:ptCount val="2"/>
                  <c:pt idx="0">
                    <c:v>3.172345427314636E-3</c:v>
                  </c:pt>
                  <c:pt idx="1">
                    <c:v>7.8463128825162303E-4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Sheet1!$X$23:$Y$23</c:f>
              <c:strCache>
                <c:ptCount val="2"/>
                <c:pt idx="0">
                  <c:v>Kontrola</c:v>
                </c:pt>
                <c:pt idx="1">
                  <c:v>CuCl2</c:v>
                </c:pt>
              </c:strCache>
            </c:strRef>
          </c:cat>
          <c:val>
            <c:numRef>
              <c:f>Sheet1!$X$24:$Y$24</c:f>
              <c:numCache>
                <c:formatCode>General</c:formatCode>
                <c:ptCount val="2"/>
                <c:pt idx="0">
                  <c:v>1.1196428571428571E-2</c:v>
                </c:pt>
                <c:pt idx="1">
                  <c:v>1.1666666666666668E-3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3-4555-B90A-90B85358A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620063"/>
        <c:axId val="193620479"/>
      </c:barChart>
      <c:catAx>
        <c:axId val="19362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3620479"/>
        <c:crosses val="autoZero"/>
        <c:auto val="1"/>
        <c:lblAlgn val="ctr"/>
        <c:lblOffset val="100"/>
        <c:noMultiLvlLbl val="0"/>
      </c:catAx>
      <c:valAx>
        <c:axId val="19362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Prirast mase svježe tvari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362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8281</xdr:colOff>
      <xdr:row>3</xdr:row>
      <xdr:rowOff>177249</xdr:rowOff>
    </xdr:from>
    <xdr:to>
      <xdr:col>22</xdr:col>
      <xdr:colOff>328542</xdr:colOff>
      <xdr:row>19</xdr:row>
      <xdr:rowOff>4971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1D7E10-8555-490C-8760-7DF96C351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13805</xdr:colOff>
      <xdr:row>4</xdr:row>
      <xdr:rowOff>28161</xdr:rowOff>
    </xdr:from>
    <xdr:to>
      <xdr:col>30</xdr:col>
      <xdr:colOff>334065</xdr:colOff>
      <xdr:row>19</xdr:row>
      <xdr:rowOff>38101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8D0158-232B-4995-87CE-0C56B5E28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3727</xdr:colOff>
      <xdr:row>25</xdr:row>
      <xdr:rowOff>20292</xdr:rowOff>
    </xdr:from>
    <xdr:to>
      <xdr:col>22</xdr:col>
      <xdr:colOff>308527</xdr:colOff>
      <xdr:row>40</xdr:row>
      <xdr:rowOff>1242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C941EB-8E8B-4327-947B-E8794953C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1242</xdr:colOff>
      <xdr:row>25</xdr:row>
      <xdr:rowOff>8974</xdr:rowOff>
    </xdr:from>
    <xdr:to>
      <xdr:col>30</xdr:col>
      <xdr:colOff>306042</xdr:colOff>
      <xdr:row>40</xdr:row>
      <xdr:rowOff>8284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624038-FBFB-485C-8D9D-7D8B96AB2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8AAE-7FF6-4547-BDD8-6BDAE918B6A4}">
  <dimension ref="B1:Y38"/>
  <sheetViews>
    <sheetView tabSelected="1" topLeftCell="B1" zoomScale="115" zoomScaleNormal="115" workbookViewId="0">
      <selection activeCell="K38" sqref="K38"/>
    </sheetView>
  </sheetViews>
  <sheetFormatPr defaultRowHeight="15" x14ac:dyDescent="0.25"/>
  <cols>
    <col min="11" max="11" width="11.28515625" customWidth="1"/>
    <col min="12" max="12" width="10.5703125" customWidth="1"/>
    <col min="13" max="14" width="12" bestFit="1" customWidth="1"/>
  </cols>
  <sheetData>
    <row r="1" spans="2:25" x14ac:dyDescent="0.25">
      <c r="B1" t="s">
        <v>16</v>
      </c>
    </row>
    <row r="2" spans="2:25" x14ac:dyDescent="0.25">
      <c r="P2" t="s">
        <v>14</v>
      </c>
      <c r="Q2" t="s">
        <v>15</v>
      </c>
      <c r="X2" t="s">
        <v>14</v>
      </c>
      <c r="Y2" t="s">
        <v>15</v>
      </c>
    </row>
    <row r="3" spans="2:25" x14ac:dyDescent="0.25">
      <c r="C3" s="1" t="s">
        <v>0</v>
      </c>
      <c r="P3">
        <v>0.21356976647137352</v>
      </c>
      <c r="Q3">
        <v>8.6650744676806182E-2</v>
      </c>
      <c r="X3">
        <v>4.8035714285714288</v>
      </c>
      <c r="Y3">
        <v>1.3214285714285712</v>
      </c>
    </row>
    <row r="4" spans="2:25" x14ac:dyDescent="0.25">
      <c r="C4" s="2" t="s">
        <v>1</v>
      </c>
      <c r="D4" s="2" t="s">
        <v>2</v>
      </c>
      <c r="E4" s="2" t="s">
        <v>1</v>
      </c>
      <c r="F4" s="2" t="s">
        <v>2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P4">
        <v>1.9889722117719381E-2</v>
      </c>
      <c r="Q4">
        <v>4.4109484590372339E-2</v>
      </c>
      <c r="X4">
        <v>1.3764735014854244</v>
      </c>
      <c r="Y4">
        <v>0.78525032683963258</v>
      </c>
    </row>
    <row r="5" spans="2:25" x14ac:dyDescent="0.25">
      <c r="B5" s="2" t="s">
        <v>4</v>
      </c>
      <c r="C5" s="4">
        <v>10</v>
      </c>
      <c r="D5" s="4">
        <v>36</v>
      </c>
      <c r="E5">
        <f>LN(C5)</f>
        <v>2.3025850929940459</v>
      </c>
      <c r="F5">
        <f>LN(D5)</f>
        <v>3.5835189384561099</v>
      </c>
      <c r="G5">
        <f>(F5-E5)/7</f>
        <v>0.18299054935172343</v>
      </c>
      <c r="H5">
        <f>(D5-C5)/7</f>
        <v>3.7142857142857144</v>
      </c>
      <c r="I5">
        <f>AVERAGE(G5:G12)</f>
        <v>0.21356976647137352</v>
      </c>
      <c r="J5">
        <f>AVERAGE(H5:H12)</f>
        <v>4.8035714285714288</v>
      </c>
      <c r="K5">
        <f>STDEV(G5:G12)</f>
        <v>1.9889722117719381E-2</v>
      </c>
      <c r="L5">
        <f>STDEV(H5:H12)</f>
        <v>1.3764735014854244</v>
      </c>
      <c r="M5" s="14">
        <f>_xlfn.T.TEST(G5:G12,G13:G20,2,2)</f>
        <v>3.2564880702523178E-6</v>
      </c>
      <c r="N5" s="14">
        <f>_xlfn.T.TEST(H5:H12,H13:H20,2,2)</f>
        <v>2.2561118121816561E-5</v>
      </c>
    </row>
    <row r="6" spans="2:25" x14ac:dyDescent="0.25">
      <c r="B6" s="2" t="s">
        <v>4</v>
      </c>
      <c r="C6" s="4">
        <v>13</v>
      </c>
      <c r="D6" s="4">
        <v>60</v>
      </c>
      <c r="E6">
        <f t="shared" ref="E6:E20" si="0">LN(C6)</f>
        <v>2.5649493574615367</v>
      </c>
      <c r="F6">
        <f t="shared" ref="F6:F20" si="1">LN(D6)</f>
        <v>4.0943445622221004</v>
      </c>
      <c r="G6">
        <f t="shared" ref="G6:G20" si="2">(F6-E6)/7</f>
        <v>0.21848502925150909</v>
      </c>
      <c r="H6">
        <f t="shared" ref="H6:H20" si="3">(D6-C6)/7</f>
        <v>6.7142857142857144</v>
      </c>
    </row>
    <row r="7" spans="2:25" x14ac:dyDescent="0.25">
      <c r="B7" s="2" t="s">
        <v>4</v>
      </c>
      <c r="C7" s="4">
        <v>9</v>
      </c>
      <c r="D7" s="4">
        <v>39</v>
      </c>
      <c r="E7">
        <f t="shared" si="0"/>
        <v>2.1972245773362196</v>
      </c>
      <c r="F7">
        <f t="shared" si="1"/>
        <v>3.6635616461296463</v>
      </c>
      <c r="G7">
        <f t="shared" si="2"/>
        <v>0.20947672411334667</v>
      </c>
      <c r="H7">
        <f t="shared" si="3"/>
        <v>4.2857142857142856</v>
      </c>
    </row>
    <row r="8" spans="2:25" x14ac:dyDescent="0.25">
      <c r="B8" s="2" t="s">
        <v>4</v>
      </c>
      <c r="C8" s="5">
        <v>7</v>
      </c>
      <c r="D8" s="5">
        <v>32</v>
      </c>
      <c r="E8">
        <f t="shared" si="0"/>
        <v>1.9459101490553132</v>
      </c>
      <c r="F8">
        <f t="shared" si="1"/>
        <v>3.4657359027997265</v>
      </c>
      <c r="G8">
        <f t="shared" si="2"/>
        <v>0.21711796482063048</v>
      </c>
      <c r="H8">
        <f t="shared" si="3"/>
        <v>3.5714285714285716</v>
      </c>
    </row>
    <row r="9" spans="2:25" x14ac:dyDescent="0.25">
      <c r="B9" s="2" t="s">
        <v>4</v>
      </c>
      <c r="C9" s="5">
        <v>10</v>
      </c>
      <c r="D9" s="5">
        <v>58</v>
      </c>
      <c r="E9">
        <f t="shared" si="0"/>
        <v>2.3025850929940459</v>
      </c>
      <c r="F9">
        <f t="shared" si="1"/>
        <v>4.0604430105464191</v>
      </c>
      <c r="G9">
        <f>(F9-E9)/7</f>
        <v>0.25112255965033903</v>
      </c>
      <c r="H9">
        <f>(D9-C9)/7</f>
        <v>6.8571428571428568</v>
      </c>
    </row>
    <row r="10" spans="2:25" x14ac:dyDescent="0.25">
      <c r="B10" s="2" t="s">
        <v>4</v>
      </c>
      <c r="C10" s="5">
        <v>12</v>
      </c>
      <c r="D10" s="5">
        <v>48</v>
      </c>
      <c r="E10">
        <f t="shared" si="0"/>
        <v>2.4849066497880004</v>
      </c>
      <c r="F10">
        <f t="shared" si="1"/>
        <v>3.8712010109078911</v>
      </c>
      <c r="G10">
        <f t="shared" si="2"/>
        <v>0.19804205158855584</v>
      </c>
      <c r="H10">
        <f t="shared" si="3"/>
        <v>5.1428571428571432</v>
      </c>
    </row>
    <row r="11" spans="2:25" x14ac:dyDescent="0.25">
      <c r="B11" s="2" t="s">
        <v>4</v>
      </c>
      <c r="C11" s="5">
        <v>9</v>
      </c>
      <c r="D11" s="5">
        <v>43</v>
      </c>
      <c r="E11">
        <f t="shared" si="0"/>
        <v>2.1972245773362196</v>
      </c>
      <c r="F11">
        <f t="shared" si="1"/>
        <v>3.7612001156935624</v>
      </c>
      <c r="G11">
        <f t="shared" si="2"/>
        <v>0.22342507690819183</v>
      </c>
      <c r="H11">
        <f t="shared" si="3"/>
        <v>4.8571428571428568</v>
      </c>
    </row>
    <row r="12" spans="2:25" x14ac:dyDescent="0.25">
      <c r="B12" s="3" t="s">
        <v>4</v>
      </c>
      <c r="C12" s="6">
        <v>7</v>
      </c>
      <c r="D12" s="6">
        <v>30</v>
      </c>
      <c r="E12" s="11">
        <f t="shared" si="0"/>
        <v>1.9459101490553132</v>
      </c>
      <c r="F12" s="11">
        <f t="shared" si="1"/>
        <v>3.4011973816621555</v>
      </c>
      <c r="G12" s="11">
        <f t="shared" si="2"/>
        <v>0.20789817608669175</v>
      </c>
      <c r="H12" s="11">
        <f t="shared" si="3"/>
        <v>3.2857142857142856</v>
      </c>
    </row>
    <row r="13" spans="2:25" x14ac:dyDescent="0.25">
      <c r="B13" s="2" t="s">
        <v>3</v>
      </c>
      <c r="C13" s="5">
        <v>9</v>
      </c>
      <c r="D13" s="8">
        <v>12</v>
      </c>
      <c r="E13">
        <f t="shared" si="0"/>
        <v>2.1972245773362196</v>
      </c>
      <c r="F13">
        <f t="shared" si="1"/>
        <v>2.4849066497880004</v>
      </c>
      <c r="G13">
        <f t="shared" si="2"/>
        <v>4.1097438921682973E-2</v>
      </c>
      <c r="H13">
        <f t="shared" si="3"/>
        <v>0.42857142857142855</v>
      </c>
      <c r="I13">
        <f>AVERAGE(G13:G20)</f>
        <v>8.6650744676806182E-2</v>
      </c>
      <c r="J13">
        <f>AVERAGE(H13:H20)</f>
        <v>1.3214285714285712</v>
      </c>
      <c r="K13">
        <v>4.4109484590372339E-2</v>
      </c>
      <c r="L13">
        <f>STDEV(H13:H20)</f>
        <v>0.78525032683963258</v>
      </c>
    </row>
    <row r="14" spans="2:25" x14ac:dyDescent="0.25">
      <c r="B14" s="2" t="s">
        <v>3</v>
      </c>
      <c r="C14" s="5">
        <v>10</v>
      </c>
      <c r="D14" s="8">
        <v>26</v>
      </c>
      <c r="E14">
        <f t="shared" si="0"/>
        <v>2.3025850929940459</v>
      </c>
      <c r="F14">
        <f t="shared" si="1"/>
        <v>3.2580965380214821</v>
      </c>
      <c r="G14">
        <f t="shared" si="2"/>
        <v>0.13650163500391946</v>
      </c>
      <c r="H14">
        <f t="shared" si="3"/>
        <v>2.2857142857142856</v>
      </c>
    </row>
    <row r="15" spans="2:25" x14ac:dyDescent="0.25">
      <c r="B15" s="2" t="s">
        <v>3</v>
      </c>
      <c r="C15" s="5">
        <v>9</v>
      </c>
      <c r="D15" s="8">
        <v>11</v>
      </c>
      <c r="E15">
        <f t="shared" si="0"/>
        <v>2.1972245773362196</v>
      </c>
      <c r="F15">
        <f t="shared" si="1"/>
        <v>2.3978952727983707</v>
      </c>
      <c r="G15">
        <f t="shared" si="2"/>
        <v>2.8667242208878729E-2</v>
      </c>
      <c r="H15">
        <f t="shared" si="3"/>
        <v>0.2857142857142857</v>
      </c>
    </row>
    <row r="16" spans="2:25" x14ac:dyDescent="0.25">
      <c r="B16" s="2" t="s">
        <v>3</v>
      </c>
      <c r="C16" s="5">
        <v>12</v>
      </c>
      <c r="D16" s="8">
        <v>17</v>
      </c>
      <c r="E16">
        <f t="shared" si="0"/>
        <v>2.4849066497880004</v>
      </c>
      <c r="F16">
        <f t="shared" si="1"/>
        <v>2.8332133440562162</v>
      </c>
      <c r="G16">
        <f t="shared" si="2"/>
        <v>4.9758099181173687E-2</v>
      </c>
      <c r="H16">
        <f t="shared" si="3"/>
        <v>0.7142857142857143</v>
      </c>
    </row>
    <row r="17" spans="2:25" x14ac:dyDescent="0.25">
      <c r="B17" s="2" t="s">
        <v>3</v>
      </c>
      <c r="C17" s="5">
        <v>11</v>
      </c>
      <c r="D17" s="8">
        <v>24</v>
      </c>
      <c r="E17">
        <f t="shared" si="0"/>
        <v>2.3978952727983707</v>
      </c>
      <c r="F17">
        <f t="shared" si="1"/>
        <v>3.1780538303479458</v>
      </c>
      <c r="G17">
        <f t="shared" si="2"/>
        <v>0.11145122250708216</v>
      </c>
      <c r="H17">
        <f>(D17-C17)/7</f>
        <v>1.8571428571428572</v>
      </c>
    </row>
    <row r="18" spans="2:25" x14ac:dyDescent="0.25">
      <c r="B18" s="2" t="s">
        <v>3</v>
      </c>
      <c r="C18" s="5">
        <v>12</v>
      </c>
      <c r="D18" s="8">
        <v>20</v>
      </c>
      <c r="E18">
        <f t="shared" si="0"/>
        <v>2.4849066497880004</v>
      </c>
      <c r="F18">
        <f t="shared" si="1"/>
        <v>2.9957322735539909</v>
      </c>
      <c r="G18">
        <f t="shared" si="2"/>
        <v>7.297508910942721E-2</v>
      </c>
      <c r="H18">
        <f t="shared" si="3"/>
        <v>1.1428571428571428</v>
      </c>
    </row>
    <row r="19" spans="2:25" x14ac:dyDescent="0.25">
      <c r="B19" s="2" t="s">
        <v>3</v>
      </c>
      <c r="C19" s="5">
        <v>10</v>
      </c>
      <c r="D19" s="8">
        <v>22</v>
      </c>
      <c r="E19">
        <f t="shared" si="0"/>
        <v>2.3025850929940459</v>
      </c>
      <c r="F19">
        <f t="shared" si="1"/>
        <v>3.0910424533583161</v>
      </c>
      <c r="G19">
        <f t="shared" si="2"/>
        <v>0.11263676576632431</v>
      </c>
      <c r="H19">
        <f t="shared" si="3"/>
        <v>1.7142857142857142</v>
      </c>
    </row>
    <row r="20" spans="2:25" x14ac:dyDescent="0.25">
      <c r="B20" s="3" t="s">
        <v>3</v>
      </c>
      <c r="C20" s="6">
        <v>9</v>
      </c>
      <c r="D20" s="9">
        <v>24</v>
      </c>
      <c r="E20" s="11">
        <f t="shared" si="0"/>
        <v>2.1972245773362196</v>
      </c>
      <c r="F20" s="11">
        <f t="shared" si="1"/>
        <v>3.1780538303479458</v>
      </c>
      <c r="G20" s="11">
        <f t="shared" si="2"/>
        <v>0.14011846471596087</v>
      </c>
      <c r="H20" s="11">
        <f t="shared" si="3"/>
        <v>2.1428571428571428</v>
      </c>
    </row>
    <row r="21" spans="2:25" x14ac:dyDescent="0.25">
      <c r="C21" s="1" t="s">
        <v>5</v>
      </c>
    </row>
    <row r="22" spans="2:25" x14ac:dyDescent="0.25">
      <c r="C22" s="2" t="s">
        <v>1</v>
      </c>
      <c r="D22" s="2" t="s">
        <v>2</v>
      </c>
      <c r="I22" s="2" t="s">
        <v>8</v>
      </c>
      <c r="J22" s="2" t="s">
        <v>9</v>
      </c>
      <c r="K22" s="2" t="s">
        <v>10</v>
      </c>
      <c r="L22" s="2" t="s">
        <v>11</v>
      </c>
      <c r="M22" s="2" t="s">
        <v>12</v>
      </c>
      <c r="N22" s="2" t="s">
        <v>13</v>
      </c>
    </row>
    <row r="23" spans="2:25" x14ac:dyDescent="0.25">
      <c r="B23" s="2" t="s">
        <v>4</v>
      </c>
      <c r="C23">
        <v>1.4E-2</v>
      </c>
      <c r="D23" s="10">
        <v>7.0000000000000007E-2</v>
      </c>
      <c r="E23" s="7">
        <f>LN(C23)</f>
        <v>-4.2686979493668789</v>
      </c>
      <c r="F23">
        <f>LN(D23)</f>
        <v>-2.6592600369327779</v>
      </c>
      <c r="G23">
        <f>(F23-E23)/7</f>
        <v>0.22991970177630014</v>
      </c>
      <c r="H23">
        <f>(D23-C23)/7</f>
        <v>8.0000000000000019E-3</v>
      </c>
      <c r="I23">
        <f>AVERAGE(G23:G30)</f>
        <v>0.27358367723802535</v>
      </c>
      <c r="J23">
        <f>AVERAGE(H23:H30)</f>
        <v>1.1196428571428571E-2</v>
      </c>
      <c r="K23">
        <f>STDEV(G23:G30)</f>
        <v>3.0087832176589543E-2</v>
      </c>
      <c r="L23">
        <f>STDEV(H23:H30)</f>
        <v>3.172345427314636E-3</v>
      </c>
      <c r="M23" s="14">
        <f>_xlfn.T.TEST(G23:G30,G31:G38,2,2)</f>
        <v>6.4796870210958399E-8</v>
      </c>
      <c r="N23" s="14">
        <f>_xlfn.T.TEST(H23:H30,H31:H38,2,2)</f>
        <v>7.2069579375342313E-6</v>
      </c>
      <c r="P23" t="s">
        <v>14</v>
      </c>
      <c r="Q23" t="s">
        <v>15</v>
      </c>
      <c r="X23" t="s">
        <v>14</v>
      </c>
      <c r="Y23" t="s">
        <v>15</v>
      </c>
    </row>
    <row r="24" spans="2:25" x14ac:dyDescent="0.25">
      <c r="B24" s="2" t="s">
        <v>4</v>
      </c>
      <c r="C24">
        <v>1.9E-2</v>
      </c>
      <c r="D24" s="10">
        <v>0.109</v>
      </c>
      <c r="E24" s="7">
        <f t="shared" ref="E24:E38" si="4">LN(C24)</f>
        <v>-3.9633162998156966</v>
      </c>
      <c r="F24">
        <f t="shared" ref="F24:F38" si="5">LN(D24)</f>
        <v>-2.2164073967529934</v>
      </c>
      <c r="G24">
        <f t="shared" ref="G24:G37" si="6">(F24-E24)/7</f>
        <v>0.2495584147232433</v>
      </c>
      <c r="H24">
        <f t="shared" ref="H24:H38" si="7">(D24-C24)/7</f>
        <v>1.2857142857142857E-2</v>
      </c>
      <c r="P24">
        <v>0.27358367723802535</v>
      </c>
      <c r="Q24">
        <v>5.9835179208445194E-2</v>
      </c>
      <c r="X24">
        <v>1.1196428571428571E-2</v>
      </c>
      <c r="Y24">
        <v>1.1666666666666668E-3</v>
      </c>
    </row>
    <row r="25" spans="2:25" x14ac:dyDescent="0.25">
      <c r="B25" s="2" t="s">
        <v>4</v>
      </c>
      <c r="C25">
        <v>1.4999999999999999E-2</v>
      </c>
      <c r="D25" s="10">
        <v>9.4E-2</v>
      </c>
      <c r="E25" s="7">
        <f t="shared" si="4"/>
        <v>-4.1997050778799272</v>
      </c>
      <c r="F25">
        <f t="shared" si="5"/>
        <v>-2.364460496712133</v>
      </c>
      <c r="G25">
        <f t="shared" si="6"/>
        <v>0.26217779730968488</v>
      </c>
      <c r="H25">
        <f t="shared" si="7"/>
        <v>1.1285714285714286E-2</v>
      </c>
      <c r="P25">
        <v>3.0087832176589543E-2</v>
      </c>
      <c r="Q25">
        <v>3.8528394889245102E-2</v>
      </c>
      <c r="X25">
        <v>3.172345427314636E-3</v>
      </c>
      <c r="Y25">
        <v>7.8463128825162303E-4</v>
      </c>
    </row>
    <row r="26" spans="2:25" x14ac:dyDescent="0.25">
      <c r="B26" s="2" t="s">
        <v>4</v>
      </c>
      <c r="C26">
        <v>0.01</v>
      </c>
      <c r="D26" s="8">
        <v>7.1999999999999995E-2</v>
      </c>
      <c r="E26" s="7">
        <f t="shared" si="4"/>
        <v>-4.6051701859880909</v>
      </c>
      <c r="F26">
        <f t="shared" si="5"/>
        <v>-2.6310891599660819</v>
      </c>
      <c r="G26">
        <f t="shared" si="6"/>
        <v>0.28201157514600128</v>
      </c>
      <c r="H26">
        <f t="shared" si="7"/>
        <v>8.8571428571428568E-3</v>
      </c>
    </row>
    <row r="27" spans="2:25" x14ac:dyDescent="0.25">
      <c r="B27" s="2" t="s">
        <v>4</v>
      </c>
      <c r="C27">
        <v>1.2999999999999999E-2</v>
      </c>
      <c r="D27" s="8">
        <v>0.113</v>
      </c>
      <c r="E27" s="7">
        <f t="shared" si="4"/>
        <v>-4.3428059215206005</v>
      </c>
      <c r="F27">
        <f t="shared" si="5"/>
        <v>-2.1803674602697964</v>
      </c>
      <c r="G27">
        <f t="shared" si="6"/>
        <v>0.30891978017868632</v>
      </c>
      <c r="H27">
        <f t="shared" si="7"/>
        <v>1.4285714285714287E-2</v>
      </c>
    </row>
    <row r="28" spans="2:25" x14ac:dyDescent="0.25">
      <c r="B28" s="2" t="s">
        <v>4</v>
      </c>
      <c r="C28">
        <v>1.2999999999999999E-2</v>
      </c>
      <c r="D28" s="8">
        <v>0.11899999999999999</v>
      </c>
      <c r="E28" s="7">
        <f t="shared" si="4"/>
        <v>-4.3428059215206005</v>
      </c>
      <c r="F28">
        <f t="shared" si="5"/>
        <v>-2.1286317858706076</v>
      </c>
      <c r="G28">
        <f t="shared" si="6"/>
        <v>0.31631059080714186</v>
      </c>
      <c r="H28">
        <f t="shared" si="7"/>
        <v>1.5142857142857142E-2</v>
      </c>
    </row>
    <row r="29" spans="2:25" x14ac:dyDescent="0.25">
      <c r="B29" s="2" t="s">
        <v>4</v>
      </c>
      <c r="C29">
        <v>1.4E-2</v>
      </c>
      <c r="D29" s="8">
        <v>0.104</v>
      </c>
      <c r="E29" s="7">
        <f t="shared" si="4"/>
        <v>-4.2686979493668789</v>
      </c>
      <c r="F29">
        <f t="shared" si="5"/>
        <v>-2.2633643798407643</v>
      </c>
      <c r="G29">
        <f t="shared" si="6"/>
        <v>0.28647622421801638</v>
      </c>
      <c r="H29">
        <f t="shared" si="7"/>
        <v>1.2857142857142857E-2</v>
      </c>
    </row>
    <row r="30" spans="2:25" x14ac:dyDescent="0.25">
      <c r="B30" s="3" t="s">
        <v>4</v>
      </c>
      <c r="C30" s="11">
        <v>8.9999999999999993E-3</v>
      </c>
      <c r="D30" s="9">
        <v>5.2999999999999999E-2</v>
      </c>
      <c r="E30" s="12">
        <f t="shared" si="4"/>
        <v>-4.7105307016459177</v>
      </c>
      <c r="F30" s="11">
        <f t="shared" si="5"/>
        <v>-2.9374633654300153</v>
      </c>
      <c r="G30" s="11">
        <f t="shared" si="6"/>
        <v>0.25329533374512891</v>
      </c>
      <c r="H30" s="11">
        <f t="shared" si="7"/>
        <v>6.2857142857142851E-3</v>
      </c>
    </row>
    <row r="31" spans="2:25" x14ac:dyDescent="0.25">
      <c r="B31" s="2" t="s">
        <v>3</v>
      </c>
      <c r="C31">
        <v>1.2E-2</v>
      </c>
      <c r="D31" s="8">
        <v>1.0999999999999999E-2</v>
      </c>
      <c r="E31" s="7">
        <f t="shared" si="4"/>
        <v>-4.4228486291941369</v>
      </c>
      <c r="F31">
        <f t="shared" si="5"/>
        <v>-4.5098600061837661</v>
      </c>
      <c r="I31" s="13">
        <f>(F31-E31)/7</f>
        <v>-1.2430196712804178E-2</v>
      </c>
      <c r="J31" s="13">
        <f>(D31-C31)/7</f>
        <v>-1.4285714285714298E-4</v>
      </c>
    </row>
    <row r="32" spans="2:25" x14ac:dyDescent="0.25">
      <c r="B32" s="2" t="s">
        <v>3</v>
      </c>
      <c r="C32">
        <v>1.4E-2</v>
      </c>
      <c r="D32" s="8">
        <v>2.8000000000000001E-2</v>
      </c>
      <c r="E32" s="7">
        <f t="shared" si="4"/>
        <v>-4.2686979493668789</v>
      </c>
      <c r="F32">
        <f t="shared" si="5"/>
        <v>-3.575550768806933</v>
      </c>
      <c r="G32">
        <f t="shared" si="6"/>
        <v>9.9021025794277975E-2</v>
      </c>
      <c r="H32">
        <f t="shared" si="7"/>
        <v>2E-3</v>
      </c>
      <c r="I32">
        <f>AVERAGE(G31:G38)</f>
        <v>5.9835179208445194E-2</v>
      </c>
      <c r="J32">
        <f>AVERAGE(H31:H38)</f>
        <v>1.1666666666666668E-3</v>
      </c>
      <c r="K32">
        <f>STDEV(G31:G38)</f>
        <v>3.8528394889245102E-2</v>
      </c>
      <c r="L32">
        <f>STDEV(H31:H38)</f>
        <v>7.8463128825162303E-4</v>
      </c>
    </row>
    <row r="33" spans="2:10" x14ac:dyDescent="0.25">
      <c r="B33" s="2" t="s">
        <v>3</v>
      </c>
      <c r="C33">
        <v>1.4999999999999999E-2</v>
      </c>
      <c r="D33" s="8">
        <v>0.01</v>
      </c>
      <c r="E33" s="7">
        <f t="shared" si="4"/>
        <v>-4.1997050778799272</v>
      </c>
      <c r="F33">
        <f t="shared" si="5"/>
        <v>-4.6051701859880909</v>
      </c>
      <c r="I33" s="13">
        <f>(F33-E33)/7</f>
        <v>-5.7923586872594815E-2</v>
      </c>
      <c r="J33" s="13">
        <f>(D33-C33)/7</f>
        <v>-7.1428571428571418E-4</v>
      </c>
    </row>
    <row r="34" spans="2:10" x14ac:dyDescent="0.25">
      <c r="B34" s="2" t="s">
        <v>3</v>
      </c>
      <c r="C34">
        <v>0.02</v>
      </c>
      <c r="D34" s="8">
        <v>0.02</v>
      </c>
      <c r="E34" s="7">
        <f t="shared" si="4"/>
        <v>-3.912023005428146</v>
      </c>
      <c r="F34">
        <f t="shared" si="5"/>
        <v>-3.912023005428146</v>
      </c>
      <c r="G34">
        <f t="shared" si="6"/>
        <v>0</v>
      </c>
      <c r="H34">
        <f>(D34-C34)/7</f>
        <v>0</v>
      </c>
    </row>
    <row r="35" spans="2:10" x14ac:dyDescent="0.25">
      <c r="B35" s="2" t="s">
        <v>3</v>
      </c>
      <c r="C35">
        <v>1.4999999999999999E-2</v>
      </c>
      <c r="D35" s="8">
        <v>2.7E-2</v>
      </c>
      <c r="E35" s="7">
        <f t="shared" si="4"/>
        <v>-4.1997050778799272</v>
      </c>
      <c r="F35">
        <f t="shared" si="5"/>
        <v>-3.6119184129778081</v>
      </c>
      <c r="G35">
        <f t="shared" si="6"/>
        <v>8.396952355744558E-2</v>
      </c>
      <c r="H35">
        <f t="shared" si="7"/>
        <v>1.7142857142857144E-3</v>
      </c>
    </row>
    <row r="36" spans="2:10" x14ac:dyDescent="0.25">
      <c r="B36" s="2" t="s">
        <v>3</v>
      </c>
      <c r="C36">
        <v>1.4999999999999999E-2</v>
      </c>
      <c r="D36" s="8">
        <v>1.7999999999999999E-2</v>
      </c>
      <c r="E36" s="7">
        <f t="shared" si="4"/>
        <v>-4.1997050778799272</v>
      </c>
      <c r="F36">
        <f t="shared" si="5"/>
        <v>-4.0173835210859723</v>
      </c>
      <c r="G36">
        <f t="shared" si="6"/>
        <v>2.6045936684850699E-2</v>
      </c>
      <c r="H36">
        <f t="shared" si="7"/>
        <v>4.2857142857142844E-4</v>
      </c>
    </row>
    <row r="37" spans="2:10" x14ac:dyDescent="0.25">
      <c r="B37" s="2" t="s">
        <v>3</v>
      </c>
      <c r="C37">
        <v>1.4999999999999999E-2</v>
      </c>
      <c r="D37" s="8">
        <v>2.4E-2</v>
      </c>
      <c r="E37" s="7">
        <f t="shared" si="4"/>
        <v>-4.1997050778799272</v>
      </c>
      <c r="F37">
        <f t="shared" si="5"/>
        <v>-3.7297014486341915</v>
      </c>
      <c r="G37">
        <f t="shared" si="6"/>
        <v>6.7143375606533676E-2</v>
      </c>
      <c r="H37">
        <f t="shared" si="7"/>
        <v>1.2857142857142859E-3</v>
      </c>
    </row>
    <row r="38" spans="2:10" x14ac:dyDescent="0.25">
      <c r="B38" s="3" t="s">
        <v>3</v>
      </c>
      <c r="C38" s="11">
        <v>1.4E-2</v>
      </c>
      <c r="D38" s="9">
        <v>2.5000000000000001E-2</v>
      </c>
      <c r="E38" s="12">
        <f t="shared" si="4"/>
        <v>-4.2686979493668789</v>
      </c>
      <c r="F38" s="11">
        <f t="shared" si="5"/>
        <v>-3.6888794541139363</v>
      </c>
      <c r="G38" s="11">
        <f>(F38-E38)/7</f>
        <v>8.2831213607563223E-2</v>
      </c>
      <c r="H38" s="11">
        <f t="shared" si="7"/>
        <v>1.5714285714285715E-3</v>
      </c>
    </row>
  </sheetData>
  <phoneticPr fontId="4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2025-12-09T10:01:14Z</dcterms:created>
  <dcterms:modified xsi:type="dcterms:W3CDTF">2025-12-09T19:01:01Z</dcterms:modified>
</cp:coreProperties>
</file>